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本庁\041117-★水質保全係\0200水濁法\21 汚濁負荷量測定結果報告\★様式\"/>
    </mc:Choice>
  </mc:AlternateContent>
  <bookViews>
    <workbookView xWindow="0" yWindow="0" windowWidth="20490" windowHeight="8115" tabRatio="788"/>
  </bookViews>
  <sheets>
    <sheet name="TOP" sheetId="7" r:id="rId1"/>
    <sheet name="使用方法" sheetId="2" r:id="rId2"/>
    <sheet name="基本情報" sheetId="20" r:id="rId3"/>
    <sheet name="報告書(4-6月)" sheetId="3" r:id="rId4"/>
    <sheet name="記録表(4月)" sheetId="1" r:id="rId5"/>
    <sheet name="記録表(5月)" sheetId="5" r:id="rId6"/>
    <sheet name="記録表(6月)" sheetId="6" r:id="rId7"/>
    <sheet name="報告書(7-9月)" sheetId="33" r:id="rId8"/>
    <sheet name="記録表(7月)" sheetId="34" r:id="rId9"/>
    <sheet name="記録表(8月)" sheetId="35" r:id="rId10"/>
    <sheet name="記録表(9月)" sheetId="36" r:id="rId11"/>
    <sheet name="報告書(10-12月)" sheetId="37" r:id="rId12"/>
    <sheet name="記録表(10月)" sheetId="38" r:id="rId13"/>
    <sheet name="記録表(11月)" sheetId="39" r:id="rId14"/>
    <sheet name="記録表(12月)" sheetId="40" r:id="rId15"/>
    <sheet name="報告書(1-3月)" sheetId="41" r:id="rId16"/>
    <sheet name="記録表(1月)" sheetId="42" r:id="rId17"/>
    <sheet name="記録表(2月)" sheetId="43" r:id="rId18"/>
    <sheet name="記録表(3月)" sheetId="44" r:id="rId19"/>
  </sheets>
  <definedNames>
    <definedName name="_xlnm.Print_Area" localSheetId="12">'記録表(10月)'!$A$1:$N$37</definedName>
    <definedName name="_xlnm.Print_Area" localSheetId="13">'記録表(11月)'!$A$1:$N$37</definedName>
    <definedName name="_xlnm.Print_Area" localSheetId="14">'記録表(12月)'!$A$1:$N$37</definedName>
    <definedName name="_xlnm.Print_Area" localSheetId="16">'記録表(1月)'!$A$1:$N$37</definedName>
    <definedName name="_xlnm.Print_Area" localSheetId="17">'記録表(2月)'!$A$1:$N$37</definedName>
    <definedName name="_xlnm.Print_Area" localSheetId="18">'記録表(3月)'!$A$1:$N$37</definedName>
    <definedName name="_xlnm.Print_Area" localSheetId="4">'記録表(4月)'!$A$1:$N$37</definedName>
    <definedName name="_xlnm.Print_Area" localSheetId="5">'記録表(5月)'!$A$1:$N$37</definedName>
    <definedName name="_xlnm.Print_Area" localSheetId="6">'記録表(6月)'!$A$1:$N$37</definedName>
    <definedName name="_xlnm.Print_Area" localSheetId="8">'記録表(7月)'!$A$1:$N$37</definedName>
    <definedName name="_xlnm.Print_Area" localSheetId="9">'記録表(8月)'!$A$1:$N$37</definedName>
    <definedName name="_xlnm.Print_Area" localSheetId="10">'記録表(9月)'!$A$1:$N$37</definedName>
    <definedName name="_xlnm.Print_Area" localSheetId="1">使用方法!$A$4:$V$103</definedName>
    <definedName name="_xlnm.Print_Area" localSheetId="11">'報告書(10-12月)'!$A$1:$R$80</definedName>
    <definedName name="_xlnm.Print_Area" localSheetId="15">'報告書(1-3月)'!$A$1:$R$80</definedName>
    <definedName name="_xlnm.Print_Area" localSheetId="3">'報告書(4-6月)'!$A$1:$R$80</definedName>
    <definedName name="_xlnm.Print_Area" localSheetId="7">'報告書(7-9月)'!$A$1:$R$80</definedName>
    <definedName name="_xlnm.Print_Titles" localSheetId="1">使用方法!$4:$4</definedName>
  </definedNames>
  <calcPr calcId="162913"/>
</workbook>
</file>

<file path=xl/calcChain.xml><?xml version="1.0" encoding="utf-8"?>
<calcChain xmlns="http://schemas.openxmlformats.org/spreadsheetml/2006/main">
  <c r="I12" i="3" l="1"/>
  <c r="J15" i="1" l="1"/>
  <c r="Q64" i="41"/>
  <c r="L64" i="41"/>
  <c r="G64" i="41"/>
  <c r="Q44" i="41"/>
  <c r="L44" i="41"/>
  <c r="G44" i="41"/>
  <c r="Q22" i="41"/>
  <c r="L22" i="41"/>
  <c r="G22" i="41"/>
  <c r="Q64" i="37"/>
  <c r="L64" i="37"/>
  <c r="G64" i="37"/>
  <c r="Q44" i="37"/>
  <c r="L44" i="37"/>
  <c r="G44" i="37"/>
  <c r="Q22" i="37"/>
  <c r="L22" i="37"/>
  <c r="G22" i="37"/>
  <c r="N31" i="37"/>
  <c r="Q64" i="33"/>
  <c r="L64" i="33"/>
  <c r="G64" i="33"/>
  <c r="Q44" i="33"/>
  <c r="L44" i="33"/>
  <c r="G44" i="33"/>
  <c r="Q22" i="33"/>
  <c r="L22" i="33"/>
  <c r="G22" i="33"/>
  <c r="Q64" i="3"/>
  <c r="L64" i="3"/>
  <c r="G64" i="3"/>
  <c r="G44" i="3"/>
  <c r="Q44" i="3"/>
  <c r="L44" i="3"/>
  <c r="Q22" i="3"/>
  <c r="L22" i="3"/>
  <c r="G22" i="3"/>
  <c r="A17" i="41" l="1"/>
  <c r="A17" i="33"/>
  <c r="A17" i="37"/>
  <c r="A17" i="3"/>
  <c r="D21" i="41" l="1"/>
  <c r="N63" i="41" s="1"/>
  <c r="D21" i="37"/>
  <c r="I21" i="37" s="1"/>
  <c r="D22" i="37"/>
  <c r="D21" i="33"/>
  <c r="D63" i="33" s="1"/>
  <c r="D21" i="3"/>
  <c r="I43" i="3" s="1"/>
  <c r="C90" i="41"/>
  <c r="C90" i="37"/>
  <c r="C90" i="33"/>
  <c r="I44" i="44"/>
  <c r="I43" i="44"/>
  <c r="I42" i="44"/>
  <c r="R35" i="44"/>
  <c r="Q35" i="44"/>
  <c r="P35" i="44"/>
  <c r="O35" i="44"/>
  <c r="L35" i="44"/>
  <c r="K35" i="44"/>
  <c r="J35" i="44"/>
  <c r="R34" i="44"/>
  <c r="Q34" i="44"/>
  <c r="P34" i="44"/>
  <c r="O34" i="44"/>
  <c r="L34" i="44"/>
  <c r="K34" i="44"/>
  <c r="J34" i="44"/>
  <c r="R33" i="44"/>
  <c r="Q33" i="44"/>
  <c r="P33" i="44"/>
  <c r="O33" i="44"/>
  <c r="L33" i="44"/>
  <c r="K33" i="44"/>
  <c r="J33" i="44"/>
  <c r="R32" i="44"/>
  <c r="Q32" i="44"/>
  <c r="P32" i="44"/>
  <c r="O32" i="44"/>
  <c r="L32" i="44"/>
  <c r="K32" i="44"/>
  <c r="J32" i="44"/>
  <c r="R31" i="44"/>
  <c r="Q31" i="44"/>
  <c r="P31" i="44"/>
  <c r="O31" i="44"/>
  <c r="L31" i="44"/>
  <c r="K31" i="44"/>
  <c r="J31" i="44"/>
  <c r="R30" i="44"/>
  <c r="Q30" i="44"/>
  <c r="P30" i="44"/>
  <c r="O30" i="44"/>
  <c r="L30" i="44"/>
  <c r="K30" i="44"/>
  <c r="J30" i="44"/>
  <c r="R29" i="44"/>
  <c r="Q29" i="44"/>
  <c r="P29" i="44"/>
  <c r="O29" i="44"/>
  <c r="L29" i="44"/>
  <c r="K29" i="44"/>
  <c r="J29" i="44"/>
  <c r="R28" i="44"/>
  <c r="Q28" i="44"/>
  <c r="P28" i="44"/>
  <c r="O28" i="44"/>
  <c r="L28" i="44"/>
  <c r="K28" i="44"/>
  <c r="J28" i="44"/>
  <c r="R27" i="44"/>
  <c r="Q27" i="44"/>
  <c r="P27" i="44"/>
  <c r="O27" i="44"/>
  <c r="L27" i="44"/>
  <c r="K27" i="44"/>
  <c r="J27" i="44"/>
  <c r="R26" i="44"/>
  <c r="Q26" i="44"/>
  <c r="P26" i="44"/>
  <c r="O26" i="44"/>
  <c r="L26" i="44"/>
  <c r="K26" i="44"/>
  <c r="J26" i="44"/>
  <c r="R25" i="44"/>
  <c r="Q25" i="44"/>
  <c r="P25" i="44"/>
  <c r="O25" i="44"/>
  <c r="L25" i="44"/>
  <c r="K25" i="44"/>
  <c r="J25" i="44"/>
  <c r="R24" i="44"/>
  <c r="Q24" i="44"/>
  <c r="P24" i="44"/>
  <c r="O24" i="44"/>
  <c r="L24" i="44"/>
  <c r="K24" i="44"/>
  <c r="J24" i="44"/>
  <c r="R23" i="44"/>
  <c r="Q23" i="44"/>
  <c r="P23" i="44"/>
  <c r="O23" i="44"/>
  <c r="L23" i="44"/>
  <c r="K23" i="44"/>
  <c r="J23" i="44"/>
  <c r="R22" i="44"/>
  <c r="Q22" i="44"/>
  <c r="P22" i="44"/>
  <c r="O22" i="44"/>
  <c r="L22" i="44"/>
  <c r="K22" i="44"/>
  <c r="J22" i="44"/>
  <c r="R21" i="44"/>
  <c r="Q21" i="44"/>
  <c r="P21" i="44"/>
  <c r="O21" i="44"/>
  <c r="L21" i="44"/>
  <c r="K21" i="44"/>
  <c r="J21" i="44"/>
  <c r="R20" i="44"/>
  <c r="Q20" i="44"/>
  <c r="P20" i="44"/>
  <c r="O20" i="44"/>
  <c r="L20" i="44"/>
  <c r="K20" i="44"/>
  <c r="J20" i="44"/>
  <c r="R19" i="44"/>
  <c r="Q19" i="44"/>
  <c r="P19" i="44"/>
  <c r="O19" i="44"/>
  <c r="L19" i="44"/>
  <c r="K19" i="44"/>
  <c r="J19" i="44"/>
  <c r="R18" i="44"/>
  <c r="Q18" i="44"/>
  <c r="P18" i="44"/>
  <c r="O18" i="44"/>
  <c r="L18" i="44"/>
  <c r="K18" i="44"/>
  <c r="J18" i="44"/>
  <c r="R17" i="44"/>
  <c r="Q17" i="44"/>
  <c r="P17" i="44"/>
  <c r="O17" i="44"/>
  <c r="L17" i="44"/>
  <c r="K17" i="44"/>
  <c r="J17" i="44"/>
  <c r="R16" i="44"/>
  <c r="Q16" i="44"/>
  <c r="P16" i="44"/>
  <c r="O16" i="44"/>
  <c r="L16" i="44"/>
  <c r="K16" i="44"/>
  <c r="J16" i="44"/>
  <c r="R15" i="44"/>
  <c r="Q15" i="44"/>
  <c r="P15" i="44"/>
  <c r="O15" i="44"/>
  <c r="L15" i="44"/>
  <c r="K15" i="44"/>
  <c r="J15" i="44"/>
  <c r="R14" i="44"/>
  <c r="Q14" i="44"/>
  <c r="P14" i="44"/>
  <c r="O14" i="44"/>
  <c r="L14" i="44"/>
  <c r="K14" i="44"/>
  <c r="J14" i="44"/>
  <c r="R13" i="44"/>
  <c r="Q13" i="44"/>
  <c r="P13" i="44"/>
  <c r="O13" i="44"/>
  <c r="L13" i="44"/>
  <c r="K13" i="44"/>
  <c r="J13" i="44"/>
  <c r="R12" i="44"/>
  <c r="Q12" i="44"/>
  <c r="P12" i="44"/>
  <c r="O12" i="44"/>
  <c r="L12" i="44"/>
  <c r="K12" i="44"/>
  <c r="J12" i="44"/>
  <c r="R11" i="44"/>
  <c r="Q11" i="44"/>
  <c r="P11" i="44"/>
  <c r="O11" i="44"/>
  <c r="L11" i="44"/>
  <c r="K11" i="44"/>
  <c r="J11" i="44"/>
  <c r="R10" i="44"/>
  <c r="Q10" i="44"/>
  <c r="P10" i="44"/>
  <c r="O10" i="44"/>
  <c r="L10" i="44"/>
  <c r="K10" i="44"/>
  <c r="J10" i="44"/>
  <c r="R9" i="44"/>
  <c r="Q9" i="44"/>
  <c r="P9" i="44"/>
  <c r="O9" i="44"/>
  <c r="L9" i="44"/>
  <c r="K9" i="44"/>
  <c r="J9" i="44"/>
  <c r="R8" i="44"/>
  <c r="Q8" i="44"/>
  <c r="P8" i="44"/>
  <c r="O8" i="44"/>
  <c r="L8" i="44"/>
  <c r="N76" i="41" s="1"/>
  <c r="K8" i="44"/>
  <c r="J8" i="44"/>
  <c r="R7" i="44"/>
  <c r="Q7" i="44"/>
  <c r="P7" i="44"/>
  <c r="O7" i="44"/>
  <c r="L7" i="44"/>
  <c r="K7" i="44"/>
  <c r="J7" i="44"/>
  <c r="R6" i="44"/>
  <c r="Q6" i="44"/>
  <c r="P6" i="44"/>
  <c r="O6" i="44"/>
  <c r="L6" i="44"/>
  <c r="K6" i="44"/>
  <c r="J6" i="44"/>
  <c r="R5" i="44"/>
  <c r="Q5" i="44"/>
  <c r="P5" i="44"/>
  <c r="O5" i="44"/>
  <c r="L5" i="44"/>
  <c r="K5" i="44"/>
  <c r="J5" i="44"/>
  <c r="J42" i="44" s="1"/>
  <c r="I44" i="43"/>
  <c r="I43" i="43"/>
  <c r="I42" i="43"/>
  <c r="R35" i="43"/>
  <c r="Q35" i="43"/>
  <c r="P35" i="43"/>
  <c r="O35" i="43"/>
  <c r="L35" i="43"/>
  <c r="K35" i="43"/>
  <c r="J35" i="43"/>
  <c r="R34" i="43"/>
  <c r="Q34" i="43"/>
  <c r="P34" i="43"/>
  <c r="O34" i="43"/>
  <c r="L34" i="43"/>
  <c r="K34" i="43"/>
  <c r="J34" i="43"/>
  <c r="R33" i="43"/>
  <c r="Q33" i="43"/>
  <c r="P33" i="43"/>
  <c r="O33" i="43"/>
  <c r="L33" i="43"/>
  <c r="K33" i="43"/>
  <c r="J33" i="43"/>
  <c r="R32" i="43"/>
  <c r="Q32" i="43"/>
  <c r="P32" i="43"/>
  <c r="O32" i="43"/>
  <c r="L32" i="43"/>
  <c r="K32" i="43"/>
  <c r="J32" i="43"/>
  <c r="R31" i="43"/>
  <c r="Q31" i="43"/>
  <c r="P31" i="43"/>
  <c r="O31" i="43"/>
  <c r="L31" i="43"/>
  <c r="K31" i="43"/>
  <c r="J31" i="43"/>
  <c r="R30" i="43"/>
  <c r="Q30" i="43"/>
  <c r="P30" i="43"/>
  <c r="O30" i="43"/>
  <c r="L30" i="43"/>
  <c r="K30" i="43"/>
  <c r="J30" i="43"/>
  <c r="R29" i="43"/>
  <c r="Q29" i="43"/>
  <c r="P29" i="43"/>
  <c r="O29" i="43"/>
  <c r="L29" i="43"/>
  <c r="K29" i="43"/>
  <c r="J29" i="43"/>
  <c r="R28" i="43"/>
  <c r="Q28" i="43"/>
  <c r="P28" i="43"/>
  <c r="O28" i="43"/>
  <c r="L28" i="43"/>
  <c r="K28" i="43"/>
  <c r="J28" i="43"/>
  <c r="R27" i="43"/>
  <c r="Q27" i="43"/>
  <c r="P27" i="43"/>
  <c r="O27" i="43"/>
  <c r="L27" i="43"/>
  <c r="K27" i="43"/>
  <c r="J27" i="43"/>
  <c r="R26" i="43"/>
  <c r="Q26" i="43"/>
  <c r="P26" i="43"/>
  <c r="O26" i="43"/>
  <c r="L26" i="43"/>
  <c r="K26" i="43"/>
  <c r="J26" i="43"/>
  <c r="R25" i="43"/>
  <c r="Q25" i="43"/>
  <c r="P25" i="43"/>
  <c r="O25" i="43"/>
  <c r="L25" i="43"/>
  <c r="K25" i="43"/>
  <c r="J25" i="43"/>
  <c r="R24" i="43"/>
  <c r="Q24" i="43"/>
  <c r="P24" i="43"/>
  <c r="O24" i="43"/>
  <c r="L24" i="43"/>
  <c r="K24" i="43"/>
  <c r="J24" i="43"/>
  <c r="R23" i="43"/>
  <c r="Q23" i="43"/>
  <c r="P23" i="43"/>
  <c r="O23" i="43"/>
  <c r="L23" i="43"/>
  <c r="K23" i="43"/>
  <c r="J23" i="43"/>
  <c r="R22" i="43"/>
  <c r="Q22" i="43"/>
  <c r="P22" i="43"/>
  <c r="O22" i="43"/>
  <c r="L22" i="43"/>
  <c r="K22" i="43"/>
  <c r="J22" i="43"/>
  <c r="R21" i="43"/>
  <c r="Q21" i="43"/>
  <c r="P21" i="43"/>
  <c r="O21" i="43"/>
  <c r="L21" i="43"/>
  <c r="K21" i="43"/>
  <c r="J21" i="43"/>
  <c r="R20" i="43"/>
  <c r="Q20" i="43"/>
  <c r="P20" i="43"/>
  <c r="O20" i="43"/>
  <c r="L20" i="43"/>
  <c r="K20" i="43"/>
  <c r="J20" i="43"/>
  <c r="R19" i="43"/>
  <c r="Q19" i="43"/>
  <c r="P19" i="43"/>
  <c r="O19" i="43"/>
  <c r="L19" i="43"/>
  <c r="K19" i="43"/>
  <c r="J19" i="43"/>
  <c r="R18" i="43"/>
  <c r="Q18" i="43"/>
  <c r="P18" i="43"/>
  <c r="O18" i="43"/>
  <c r="L18" i="43"/>
  <c r="K18" i="43"/>
  <c r="J18" i="43"/>
  <c r="R17" i="43"/>
  <c r="Q17" i="43"/>
  <c r="P17" i="43"/>
  <c r="O17" i="43"/>
  <c r="L17" i="43"/>
  <c r="K17" i="43"/>
  <c r="J17" i="43"/>
  <c r="R16" i="43"/>
  <c r="Q16" i="43"/>
  <c r="P16" i="43"/>
  <c r="O16" i="43"/>
  <c r="L16" i="43"/>
  <c r="K16" i="43"/>
  <c r="J16" i="43"/>
  <c r="R15" i="43"/>
  <c r="Q15" i="43"/>
  <c r="P15" i="43"/>
  <c r="O15" i="43"/>
  <c r="L15" i="43"/>
  <c r="K15" i="43"/>
  <c r="J15" i="43"/>
  <c r="R14" i="43"/>
  <c r="Q14" i="43"/>
  <c r="P14" i="43"/>
  <c r="O14" i="43"/>
  <c r="L14" i="43"/>
  <c r="K14" i="43"/>
  <c r="J14" i="43"/>
  <c r="R13" i="43"/>
  <c r="Q13" i="43"/>
  <c r="P13" i="43"/>
  <c r="O13" i="43"/>
  <c r="L13" i="43"/>
  <c r="K13" i="43"/>
  <c r="J13" i="43"/>
  <c r="R12" i="43"/>
  <c r="Q12" i="43"/>
  <c r="P12" i="43"/>
  <c r="O12" i="43"/>
  <c r="L12" i="43"/>
  <c r="K12" i="43"/>
  <c r="J12" i="43"/>
  <c r="R11" i="43"/>
  <c r="Q11" i="43"/>
  <c r="P11" i="43"/>
  <c r="O11" i="43"/>
  <c r="L11" i="43"/>
  <c r="K11" i="43"/>
  <c r="J11" i="43"/>
  <c r="R10" i="43"/>
  <c r="Q10" i="43"/>
  <c r="P10" i="43"/>
  <c r="O10" i="43"/>
  <c r="L10" i="43"/>
  <c r="K10" i="43"/>
  <c r="J10" i="43"/>
  <c r="R9" i="43"/>
  <c r="Q9" i="43"/>
  <c r="P9" i="43"/>
  <c r="O9" i="43"/>
  <c r="L9" i="43"/>
  <c r="K9" i="43"/>
  <c r="J9" i="43"/>
  <c r="R8" i="43"/>
  <c r="Q8" i="43"/>
  <c r="P8" i="43"/>
  <c r="O8" i="43"/>
  <c r="L8" i="43"/>
  <c r="K8" i="43"/>
  <c r="J8" i="43"/>
  <c r="R7" i="43"/>
  <c r="Q7" i="43"/>
  <c r="P7" i="43"/>
  <c r="O7" i="43"/>
  <c r="L7" i="43"/>
  <c r="K7" i="43"/>
  <c r="K42" i="43" s="1"/>
  <c r="I52" i="41" s="1"/>
  <c r="J7" i="43"/>
  <c r="R6" i="43"/>
  <c r="Q6" i="43"/>
  <c r="P6" i="43"/>
  <c r="O6" i="43"/>
  <c r="L6" i="43"/>
  <c r="K6" i="43"/>
  <c r="J6" i="43"/>
  <c r="R5" i="43"/>
  <c r="Q5" i="43"/>
  <c r="P5" i="43"/>
  <c r="O5" i="43"/>
  <c r="L5" i="43"/>
  <c r="K5" i="43"/>
  <c r="J5" i="43"/>
  <c r="J44" i="43" s="1"/>
  <c r="F44" i="43" s="1"/>
  <c r="I29" i="41" s="1"/>
  <c r="I44" i="42"/>
  <c r="I43" i="42"/>
  <c r="D25" i="41" s="1"/>
  <c r="I42" i="42"/>
  <c r="D24" i="41"/>
  <c r="R35" i="42"/>
  <c r="Q35" i="42"/>
  <c r="P35" i="42"/>
  <c r="O35" i="42"/>
  <c r="L35" i="42"/>
  <c r="K35" i="42"/>
  <c r="J35" i="42"/>
  <c r="R34" i="42"/>
  <c r="Q34" i="42"/>
  <c r="P34" i="42"/>
  <c r="O34" i="42"/>
  <c r="L34" i="42"/>
  <c r="K34" i="42"/>
  <c r="J34" i="42"/>
  <c r="R33" i="42"/>
  <c r="Q33" i="42"/>
  <c r="P33" i="42"/>
  <c r="O33" i="42"/>
  <c r="L33" i="42"/>
  <c r="K33" i="42"/>
  <c r="J33" i="42"/>
  <c r="R32" i="42"/>
  <c r="Q32" i="42"/>
  <c r="P32" i="42"/>
  <c r="O32" i="42"/>
  <c r="L32" i="42"/>
  <c r="K32" i="42"/>
  <c r="J32" i="42"/>
  <c r="R31" i="42"/>
  <c r="Q31" i="42"/>
  <c r="P31" i="42"/>
  <c r="O31" i="42"/>
  <c r="L31" i="42"/>
  <c r="K31" i="42"/>
  <c r="J31" i="42"/>
  <c r="R30" i="42"/>
  <c r="Q30" i="42"/>
  <c r="P30" i="42"/>
  <c r="O30" i="42"/>
  <c r="L30" i="42"/>
  <c r="K30" i="42"/>
  <c r="J30" i="42"/>
  <c r="R29" i="42"/>
  <c r="Q29" i="42"/>
  <c r="P29" i="42"/>
  <c r="O29" i="42"/>
  <c r="L29" i="42"/>
  <c r="K29" i="42"/>
  <c r="J29" i="42"/>
  <c r="R28" i="42"/>
  <c r="Q28" i="42"/>
  <c r="P28" i="42"/>
  <c r="O28" i="42"/>
  <c r="L28" i="42"/>
  <c r="K28" i="42"/>
  <c r="J28" i="42"/>
  <c r="R27" i="42"/>
  <c r="Q27" i="42"/>
  <c r="P27" i="42"/>
  <c r="O27" i="42"/>
  <c r="L27" i="42"/>
  <c r="K27" i="42"/>
  <c r="J27" i="42"/>
  <c r="R26" i="42"/>
  <c r="Q26" i="42"/>
  <c r="P26" i="42"/>
  <c r="O26" i="42"/>
  <c r="L26" i="42"/>
  <c r="K26" i="42"/>
  <c r="J26" i="42"/>
  <c r="R25" i="42"/>
  <c r="Q25" i="42"/>
  <c r="P25" i="42"/>
  <c r="O25" i="42"/>
  <c r="L25" i="42"/>
  <c r="K25" i="42"/>
  <c r="J25" i="42"/>
  <c r="R24" i="42"/>
  <c r="Q24" i="42"/>
  <c r="P24" i="42"/>
  <c r="O24" i="42"/>
  <c r="L24" i="42"/>
  <c r="K24" i="42"/>
  <c r="J24" i="42"/>
  <c r="R23" i="42"/>
  <c r="Q23" i="42"/>
  <c r="P23" i="42"/>
  <c r="O23" i="42"/>
  <c r="L23" i="42"/>
  <c r="K23" i="42"/>
  <c r="J23" i="42"/>
  <c r="R22" i="42"/>
  <c r="Q22" i="42"/>
  <c r="P22" i="42"/>
  <c r="O22" i="42"/>
  <c r="L22" i="42"/>
  <c r="K22" i="42"/>
  <c r="J22" i="42"/>
  <c r="R21" i="42"/>
  <c r="Q21" i="42"/>
  <c r="P21" i="42"/>
  <c r="O21" i="42"/>
  <c r="L21" i="42"/>
  <c r="K21" i="42"/>
  <c r="J21" i="42"/>
  <c r="R20" i="42"/>
  <c r="Q20" i="42"/>
  <c r="P20" i="42"/>
  <c r="O20" i="42"/>
  <c r="L20" i="42"/>
  <c r="K20" i="42"/>
  <c r="J20" i="42"/>
  <c r="R19" i="42"/>
  <c r="Q19" i="42"/>
  <c r="P19" i="42"/>
  <c r="O19" i="42"/>
  <c r="L19" i="42"/>
  <c r="K19" i="42"/>
  <c r="J19" i="42"/>
  <c r="R18" i="42"/>
  <c r="Q18" i="42"/>
  <c r="P18" i="42"/>
  <c r="O18" i="42"/>
  <c r="L18" i="42"/>
  <c r="K18" i="42"/>
  <c r="J18" i="42"/>
  <c r="R17" i="42"/>
  <c r="Q17" i="42"/>
  <c r="P17" i="42"/>
  <c r="O17" i="42"/>
  <c r="L17" i="42"/>
  <c r="K17" i="42"/>
  <c r="J17" i="42"/>
  <c r="R16" i="42"/>
  <c r="Q16" i="42"/>
  <c r="P16" i="42"/>
  <c r="O16" i="42"/>
  <c r="L16" i="42"/>
  <c r="K16" i="42"/>
  <c r="J16" i="42"/>
  <c r="R15" i="42"/>
  <c r="Q15" i="42"/>
  <c r="P15" i="42"/>
  <c r="O15" i="42"/>
  <c r="L15" i="42"/>
  <c r="K15" i="42"/>
  <c r="J15" i="42"/>
  <c r="R14" i="42"/>
  <c r="Q14" i="42"/>
  <c r="P14" i="42"/>
  <c r="O14" i="42"/>
  <c r="L14" i="42"/>
  <c r="K14" i="42"/>
  <c r="J14" i="42"/>
  <c r="R13" i="42"/>
  <c r="Q13" i="42"/>
  <c r="P13" i="42"/>
  <c r="O13" i="42"/>
  <c r="L13" i="42"/>
  <c r="K13" i="42"/>
  <c r="J13" i="42"/>
  <c r="R12" i="42"/>
  <c r="Q12" i="42"/>
  <c r="P12" i="42"/>
  <c r="O12" i="42"/>
  <c r="L12" i="42"/>
  <c r="K12" i="42"/>
  <c r="J12" i="42"/>
  <c r="R11" i="42"/>
  <c r="Q11" i="42"/>
  <c r="P11" i="42"/>
  <c r="O11" i="42"/>
  <c r="L11" i="42"/>
  <c r="K11" i="42"/>
  <c r="J11" i="42"/>
  <c r="R10" i="42"/>
  <c r="Q10" i="42"/>
  <c r="P10" i="42"/>
  <c r="O10" i="42"/>
  <c r="L10" i="42"/>
  <c r="K10" i="42"/>
  <c r="J10" i="42"/>
  <c r="R9" i="42"/>
  <c r="Q9" i="42"/>
  <c r="P9" i="42"/>
  <c r="O9" i="42"/>
  <c r="L9" i="42"/>
  <c r="K9" i="42"/>
  <c r="J9" i="42"/>
  <c r="R8" i="42"/>
  <c r="Q8" i="42"/>
  <c r="P8" i="42"/>
  <c r="O8" i="42"/>
  <c r="L8" i="42"/>
  <c r="K8" i="42"/>
  <c r="J8" i="42"/>
  <c r="R7" i="42"/>
  <c r="Q7" i="42"/>
  <c r="P7" i="42"/>
  <c r="O7" i="42"/>
  <c r="L7" i="42"/>
  <c r="K7" i="42"/>
  <c r="J7" i="42"/>
  <c r="R6" i="42"/>
  <c r="Q6" i="42"/>
  <c r="P6" i="42"/>
  <c r="O6" i="42"/>
  <c r="L6" i="42"/>
  <c r="K6" i="42"/>
  <c r="J6" i="42"/>
  <c r="R5" i="42"/>
  <c r="Q5" i="42"/>
  <c r="P5" i="42"/>
  <c r="O5" i="42"/>
  <c r="L5" i="42"/>
  <c r="K5" i="42"/>
  <c r="J5" i="42"/>
  <c r="P79" i="41"/>
  <c r="K79" i="41"/>
  <c r="F79" i="41"/>
  <c r="N75" i="41"/>
  <c r="I75" i="41"/>
  <c r="D75" i="41"/>
  <c r="N65" i="41"/>
  <c r="I65" i="41"/>
  <c r="D65" i="41"/>
  <c r="N64" i="41"/>
  <c r="I64" i="41"/>
  <c r="D64" i="41"/>
  <c r="Q63" i="41"/>
  <c r="L63" i="41"/>
  <c r="G63" i="41"/>
  <c r="P59" i="41"/>
  <c r="K59" i="41"/>
  <c r="F59" i="41"/>
  <c r="N55" i="41"/>
  <c r="I55" i="41"/>
  <c r="D55" i="41"/>
  <c r="N45" i="41"/>
  <c r="I45" i="41"/>
  <c r="D45" i="41"/>
  <c r="N44" i="41"/>
  <c r="I44" i="41"/>
  <c r="D44" i="41"/>
  <c r="Q43" i="41"/>
  <c r="L43" i="41"/>
  <c r="G43" i="41"/>
  <c r="P37" i="41"/>
  <c r="K37" i="41"/>
  <c r="F37" i="41"/>
  <c r="N33" i="41"/>
  <c r="I33" i="41"/>
  <c r="D33" i="41"/>
  <c r="N26" i="41"/>
  <c r="I26" i="41"/>
  <c r="D26" i="41"/>
  <c r="N24" i="41"/>
  <c r="I24" i="41"/>
  <c r="N22" i="41"/>
  <c r="I22" i="41"/>
  <c r="D22" i="41"/>
  <c r="I15" i="41"/>
  <c r="I14" i="41"/>
  <c r="I13" i="41"/>
  <c r="I12" i="41"/>
  <c r="I11" i="41"/>
  <c r="I44" i="40"/>
  <c r="N26" i="37" s="1"/>
  <c r="I43" i="40"/>
  <c r="B94" i="41" s="1"/>
  <c r="I42" i="40"/>
  <c r="R35" i="40"/>
  <c r="Q35" i="40"/>
  <c r="P35" i="40"/>
  <c r="O35" i="40"/>
  <c r="L35" i="40"/>
  <c r="K35" i="40"/>
  <c r="J35" i="40"/>
  <c r="R34" i="40"/>
  <c r="Q34" i="40"/>
  <c r="P34" i="40"/>
  <c r="O34" i="40"/>
  <c r="L34" i="40"/>
  <c r="K34" i="40"/>
  <c r="J34" i="40"/>
  <c r="R33" i="40"/>
  <c r="Q33" i="40"/>
  <c r="P33" i="40"/>
  <c r="O33" i="40"/>
  <c r="L33" i="40"/>
  <c r="K33" i="40"/>
  <c r="J33" i="40"/>
  <c r="R32" i="40"/>
  <c r="Q32" i="40"/>
  <c r="P32" i="40"/>
  <c r="O32" i="40"/>
  <c r="L32" i="40"/>
  <c r="K32" i="40"/>
  <c r="J32" i="40"/>
  <c r="R31" i="40"/>
  <c r="Q31" i="40"/>
  <c r="P31" i="40"/>
  <c r="O31" i="40"/>
  <c r="L31" i="40"/>
  <c r="K31" i="40"/>
  <c r="J31" i="40"/>
  <c r="R30" i="40"/>
  <c r="Q30" i="40"/>
  <c r="P30" i="40"/>
  <c r="O30" i="40"/>
  <c r="L30" i="40"/>
  <c r="K30" i="40"/>
  <c r="J30" i="40"/>
  <c r="R29" i="40"/>
  <c r="Q29" i="40"/>
  <c r="P29" i="40"/>
  <c r="O29" i="40"/>
  <c r="L29" i="40"/>
  <c r="K29" i="40"/>
  <c r="J29" i="40"/>
  <c r="R28" i="40"/>
  <c r="Q28" i="40"/>
  <c r="P28" i="40"/>
  <c r="O28" i="40"/>
  <c r="L28" i="40"/>
  <c r="K28" i="40"/>
  <c r="J28" i="40"/>
  <c r="R27" i="40"/>
  <c r="Q27" i="40"/>
  <c r="P27" i="40"/>
  <c r="O27" i="40"/>
  <c r="L27" i="40"/>
  <c r="K27" i="40"/>
  <c r="J27" i="40"/>
  <c r="R26" i="40"/>
  <c r="Q26" i="40"/>
  <c r="P26" i="40"/>
  <c r="O26" i="40"/>
  <c r="L26" i="40"/>
  <c r="K26" i="40"/>
  <c r="J26" i="40"/>
  <c r="R25" i="40"/>
  <c r="Q25" i="40"/>
  <c r="P25" i="40"/>
  <c r="O25" i="40"/>
  <c r="L25" i="40"/>
  <c r="K25" i="40"/>
  <c r="J25" i="40"/>
  <c r="R24" i="40"/>
  <c r="Q24" i="40"/>
  <c r="P24" i="40"/>
  <c r="O24" i="40"/>
  <c r="L24" i="40"/>
  <c r="K24" i="40"/>
  <c r="J24" i="40"/>
  <c r="R23" i="40"/>
  <c r="Q23" i="40"/>
  <c r="P23" i="40"/>
  <c r="O23" i="40"/>
  <c r="L23" i="40"/>
  <c r="K23" i="40"/>
  <c r="J23" i="40"/>
  <c r="R22" i="40"/>
  <c r="Q22" i="40"/>
  <c r="P22" i="40"/>
  <c r="O22" i="40"/>
  <c r="L22" i="40"/>
  <c r="K22" i="40"/>
  <c r="J22" i="40"/>
  <c r="R21" i="40"/>
  <c r="Q21" i="40"/>
  <c r="P21" i="40"/>
  <c r="O21" i="40"/>
  <c r="L21" i="40"/>
  <c r="K21" i="40"/>
  <c r="J21" i="40"/>
  <c r="R20" i="40"/>
  <c r="Q20" i="40"/>
  <c r="P20" i="40"/>
  <c r="O20" i="40"/>
  <c r="L20" i="40"/>
  <c r="K20" i="40"/>
  <c r="J20" i="40"/>
  <c r="R19" i="40"/>
  <c r="Q19" i="40"/>
  <c r="P19" i="40"/>
  <c r="O19" i="40"/>
  <c r="L19" i="40"/>
  <c r="K19" i="40"/>
  <c r="J19" i="40"/>
  <c r="R18" i="40"/>
  <c r="Q18" i="40"/>
  <c r="P18" i="40"/>
  <c r="O18" i="40"/>
  <c r="L18" i="40"/>
  <c r="K18" i="40"/>
  <c r="J18" i="40"/>
  <c r="R17" i="40"/>
  <c r="Q17" i="40"/>
  <c r="P17" i="40"/>
  <c r="O17" i="40"/>
  <c r="L17" i="40"/>
  <c r="K17" i="40"/>
  <c r="J17" i="40"/>
  <c r="R16" i="40"/>
  <c r="Q16" i="40"/>
  <c r="P16" i="40"/>
  <c r="O16" i="40"/>
  <c r="L16" i="40"/>
  <c r="K16" i="40"/>
  <c r="J16" i="40"/>
  <c r="R15" i="40"/>
  <c r="Q15" i="40"/>
  <c r="P15" i="40"/>
  <c r="O15" i="40"/>
  <c r="L15" i="40"/>
  <c r="K15" i="40"/>
  <c r="J15" i="40"/>
  <c r="R14" i="40"/>
  <c r="Q14" i="40"/>
  <c r="P14" i="40"/>
  <c r="O14" i="40"/>
  <c r="L14" i="40"/>
  <c r="K14" i="40"/>
  <c r="J14" i="40"/>
  <c r="R13" i="40"/>
  <c r="Q13" i="40"/>
  <c r="P13" i="40"/>
  <c r="O13" i="40"/>
  <c r="L13" i="40"/>
  <c r="K13" i="40"/>
  <c r="J13" i="40"/>
  <c r="R12" i="40"/>
  <c r="Q12" i="40"/>
  <c r="P12" i="40"/>
  <c r="O12" i="40"/>
  <c r="L12" i="40"/>
  <c r="K12" i="40"/>
  <c r="J12" i="40"/>
  <c r="R11" i="40"/>
  <c r="Q11" i="40"/>
  <c r="P11" i="40"/>
  <c r="O11" i="40"/>
  <c r="L11" i="40"/>
  <c r="K11" i="40"/>
  <c r="J11" i="40"/>
  <c r="R10" i="40"/>
  <c r="Q10" i="40"/>
  <c r="P10" i="40"/>
  <c r="O10" i="40"/>
  <c r="L10" i="40"/>
  <c r="K10" i="40"/>
  <c r="J10" i="40"/>
  <c r="R9" i="40"/>
  <c r="Q9" i="40"/>
  <c r="P9" i="40"/>
  <c r="O9" i="40"/>
  <c r="L9" i="40"/>
  <c r="K9" i="40"/>
  <c r="J9" i="40"/>
  <c r="R8" i="40"/>
  <c r="Q8" i="40"/>
  <c r="P8" i="40"/>
  <c r="O8" i="40"/>
  <c r="L8" i="40"/>
  <c r="K8" i="40"/>
  <c r="J8" i="40"/>
  <c r="R7" i="40"/>
  <c r="Q7" i="40"/>
  <c r="P7" i="40"/>
  <c r="O7" i="40"/>
  <c r="L7" i="40"/>
  <c r="K7" i="40"/>
  <c r="J7" i="40"/>
  <c r="R6" i="40"/>
  <c r="Q6" i="40"/>
  <c r="P6" i="40"/>
  <c r="O6" i="40"/>
  <c r="L6" i="40"/>
  <c r="K6" i="40"/>
  <c r="J6" i="40"/>
  <c r="R5" i="40"/>
  <c r="Q5" i="40"/>
  <c r="P5" i="40"/>
  <c r="O5" i="40"/>
  <c r="L5" i="40"/>
  <c r="L44" i="40" s="1"/>
  <c r="H44" i="40" s="1"/>
  <c r="N71" i="37" s="1"/>
  <c r="K5" i="40"/>
  <c r="J5" i="40"/>
  <c r="I44" i="39"/>
  <c r="I43" i="39"/>
  <c r="B93" i="41" s="1"/>
  <c r="O43" i="39"/>
  <c r="C93" i="41" s="1"/>
  <c r="I42" i="39"/>
  <c r="I24" i="37" s="1"/>
  <c r="R35" i="39"/>
  <c r="Q35" i="39"/>
  <c r="P35" i="39"/>
  <c r="O35" i="39"/>
  <c r="L35" i="39"/>
  <c r="K35" i="39"/>
  <c r="J35" i="39"/>
  <c r="R34" i="39"/>
  <c r="Q34" i="39"/>
  <c r="P34" i="39"/>
  <c r="O34" i="39"/>
  <c r="L34" i="39"/>
  <c r="K34" i="39"/>
  <c r="J34" i="39"/>
  <c r="R33" i="39"/>
  <c r="Q33" i="39"/>
  <c r="P33" i="39"/>
  <c r="O33" i="39"/>
  <c r="L33" i="39"/>
  <c r="K33" i="39"/>
  <c r="J33" i="39"/>
  <c r="R32" i="39"/>
  <c r="Q32" i="39"/>
  <c r="P32" i="39"/>
  <c r="O32" i="39"/>
  <c r="L32" i="39"/>
  <c r="K32" i="39"/>
  <c r="J32" i="39"/>
  <c r="R31" i="39"/>
  <c r="Q31" i="39"/>
  <c r="P31" i="39"/>
  <c r="O31" i="39"/>
  <c r="L31" i="39"/>
  <c r="K31" i="39"/>
  <c r="J31" i="39"/>
  <c r="R30" i="39"/>
  <c r="Q30" i="39"/>
  <c r="P30" i="39"/>
  <c r="O30" i="39"/>
  <c r="L30" i="39"/>
  <c r="K30" i="39"/>
  <c r="J30" i="39"/>
  <c r="R29" i="39"/>
  <c r="Q29" i="39"/>
  <c r="P29" i="39"/>
  <c r="O29" i="39"/>
  <c r="L29" i="39"/>
  <c r="K29" i="39"/>
  <c r="J29" i="39"/>
  <c r="R28" i="39"/>
  <c r="Q28" i="39"/>
  <c r="P28" i="39"/>
  <c r="O28" i="39"/>
  <c r="L28" i="39"/>
  <c r="K28" i="39"/>
  <c r="J28" i="39"/>
  <c r="R27" i="39"/>
  <c r="Q27" i="39"/>
  <c r="P27" i="39"/>
  <c r="O27" i="39"/>
  <c r="L27" i="39"/>
  <c r="K27" i="39"/>
  <c r="J27" i="39"/>
  <c r="R26" i="39"/>
  <c r="Q26" i="39"/>
  <c r="P26" i="39"/>
  <c r="O26" i="39"/>
  <c r="L26" i="39"/>
  <c r="K26" i="39"/>
  <c r="J26" i="39"/>
  <c r="R25" i="39"/>
  <c r="Q25" i="39"/>
  <c r="P25" i="39"/>
  <c r="O25" i="39"/>
  <c r="L25" i="39"/>
  <c r="K25" i="39"/>
  <c r="J25" i="39"/>
  <c r="R24" i="39"/>
  <c r="Q24" i="39"/>
  <c r="P24" i="39"/>
  <c r="O24" i="39"/>
  <c r="L24" i="39"/>
  <c r="K24" i="39"/>
  <c r="J24" i="39"/>
  <c r="R23" i="39"/>
  <c r="Q23" i="39"/>
  <c r="P23" i="39"/>
  <c r="O23" i="39"/>
  <c r="L23" i="39"/>
  <c r="K23" i="39"/>
  <c r="J23" i="39"/>
  <c r="R22" i="39"/>
  <c r="Q22" i="39"/>
  <c r="P22" i="39"/>
  <c r="O22" i="39"/>
  <c r="L22" i="39"/>
  <c r="K22" i="39"/>
  <c r="J22" i="39"/>
  <c r="R21" i="39"/>
  <c r="Q21" i="39"/>
  <c r="P21" i="39"/>
  <c r="O21" i="39"/>
  <c r="L21" i="39"/>
  <c r="K21" i="39"/>
  <c r="J21" i="39"/>
  <c r="R20" i="39"/>
  <c r="Q20" i="39"/>
  <c r="P20" i="39"/>
  <c r="O20" i="39"/>
  <c r="L20" i="39"/>
  <c r="K20" i="39"/>
  <c r="J20" i="39"/>
  <c r="R19" i="39"/>
  <c r="Q19" i="39"/>
  <c r="P19" i="39"/>
  <c r="O19" i="39"/>
  <c r="L19" i="39"/>
  <c r="K19" i="39"/>
  <c r="J19" i="39"/>
  <c r="R18" i="39"/>
  <c r="Q18" i="39"/>
  <c r="P18" i="39"/>
  <c r="O18" i="39"/>
  <c r="L18" i="39"/>
  <c r="K18" i="39"/>
  <c r="J18" i="39"/>
  <c r="R17" i="39"/>
  <c r="Q17" i="39"/>
  <c r="P17" i="39"/>
  <c r="O17" i="39"/>
  <c r="L17" i="39"/>
  <c r="K17" i="39"/>
  <c r="J17" i="39"/>
  <c r="R16" i="39"/>
  <c r="Q16" i="39"/>
  <c r="P16" i="39"/>
  <c r="O16" i="39"/>
  <c r="L16" i="39"/>
  <c r="K16" i="39"/>
  <c r="J16" i="39"/>
  <c r="R15" i="39"/>
  <c r="Q15" i="39"/>
  <c r="P15" i="39"/>
  <c r="O15" i="39"/>
  <c r="L15" i="39"/>
  <c r="K15" i="39"/>
  <c r="J15" i="39"/>
  <c r="R14" i="39"/>
  <c r="Q14" i="39"/>
  <c r="P14" i="39"/>
  <c r="O14" i="39"/>
  <c r="L14" i="39"/>
  <c r="K14" i="39"/>
  <c r="J14" i="39"/>
  <c r="R13" i="39"/>
  <c r="Q13" i="39"/>
  <c r="P13" i="39"/>
  <c r="O13" i="39"/>
  <c r="L13" i="39"/>
  <c r="K13" i="39"/>
  <c r="J13" i="39"/>
  <c r="R12" i="39"/>
  <c r="Q12" i="39"/>
  <c r="P12" i="39"/>
  <c r="O12" i="39"/>
  <c r="L12" i="39"/>
  <c r="K12" i="39"/>
  <c r="J12" i="39"/>
  <c r="R11" i="39"/>
  <c r="Q11" i="39"/>
  <c r="P11" i="39"/>
  <c r="O11" i="39"/>
  <c r="L11" i="39"/>
  <c r="K11" i="39"/>
  <c r="J11" i="39"/>
  <c r="R10" i="39"/>
  <c r="Q10" i="39"/>
  <c r="P10" i="39"/>
  <c r="O10" i="39"/>
  <c r="L10" i="39"/>
  <c r="K10" i="39"/>
  <c r="J10" i="39"/>
  <c r="J44" i="39" s="1"/>
  <c r="F44" i="39" s="1"/>
  <c r="I29" i="37" s="1"/>
  <c r="R9" i="39"/>
  <c r="Q9" i="39"/>
  <c r="P9" i="39"/>
  <c r="O9" i="39"/>
  <c r="L9" i="39"/>
  <c r="K9" i="39"/>
  <c r="J9" i="39"/>
  <c r="R8" i="39"/>
  <c r="Q8" i="39"/>
  <c r="P8" i="39"/>
  <c r="O8" i="39"/>
  <c r="L8" i="39"/>
  <c r="L43" i="39" s="1"/>
  <c r="K8" i="39"/>
  <c r="J8" i="39"/>
  <c r="R7" i="39"/>
  <c r="Q7" i="39"/>
  <c r="P7" i="39"/>
  <c r="O7" i="39"/>
  <c r="L7" i="39"/>
  <c r="K7" i="39"/>
  <c r="J7" i="39"/>
  <c r="R6" i="39"/>
  <c r="Q6" i="39"/>
  <c r="P6" i="39"/>
  <c r="O6" i="39"/>
  <c r="L6" i="39"/>
  <c r="K6" i="39"/>
  <c r="J6" i="39"/>
  <c r="R5" i="39"/>
  <c r="Q5" i="39"/>
  <c r="P5" i="39"/>
  <c r="O5" i="39"/>
  <c r="L5" i="39"/>
  <c r="K5" i="39"/>
  <c r="J5" i="39"/>
  <c r="I44" i="38"/>
  <c r="D26" i="37"/>
  <c r="I43" i="38"/>
  <c r="B92" i="37"/>
  <c r="D25" i="37"/>
  <c r="I42" i="38"/>
  <c r="D24" i="37" s="1"/>
  <c r="R35" i="38"/>
  <c r="Q35" i="38"/>
  <c r="P35" i="38"/>
  <c r="O35" i="38"/>
  <c r="L35" i="38"/>
  <c r="K35" i="38"/>
  <c r="J35" i="38"/>
  <c r="R34" i="38"/>
  <c r="Q34" i="38"/>
  <c r="P34" i="38"/>
  <c r="O34" i="38"/>
  <c r="L34" i="38"/>
  <c r="K34" i="38"/>
  <c r="J34" i="38"/>
  <c r="R33" i="38"/>
  <c r="Q33" i="38"/>
  <c r="P33" i="38"/>
  <c r="O33" i="38"/>
  <c r="L33" i="38"/>
  <c r="K33" i="38"/>
  <c r="J33" i="38"/>
  <c r="R32" i="38"/>
  <c r="Q32" i="38"/>
  <c r="P32" i="38"/>
  <c r="O32" i="38"/>
  <c r="L32" i="38"/>
  <c r="K32" i="38"/>
  <c r="J32" i="38"/>
  <c r="R31" i="38"/>
  <c r="Q31" i="38"/>
  <c r="P31" i="38"/>
  <c r="O31" i="38"/>
  <c r="L31" i="38"/>
  <c r="K31" i="38"/>
  <c r="J31" i="38"/>
  <c r="R30" i="38"/>
  <c r="Q30" i="38"/>
  <c r="P30" i="38"/>
  <c r="O30" i="38"/>
  <c r="L30" i="38"/>
  <c r="K30" i="38"/>
  <c r="J30" i="38"/>
  <c r="R29" i="38"/>
  <c r="Q29" i="38"/>
  <c r="P29" i="38"/>
  <c r="O29" i="38"/>
  <c r="L29" i="38"/>
  <c r="K29" i="38"/>
  <c r="J29" i="38"/>
  <c r="R28" i="38"/>
  <c r="Q28" i="38"/>
  <c r="P28" i="38"/>
  <c r="O28" i="38"/>
  <c r="L28" i="38"/>
  <c r="K28" i="38"/>
  <c r="J28" i="38"/>
  <c r="R27" i="38"/>
  <c r="Q27" i="38"/>
  <c r="P27" i="38"/>
  <c r="O27" i="38"/>
  <c r="L27" i="38"/>
  <c r="K27" i="38"/>
  <c r="J27" i="38"/>
  <c r="R26" i="38"/>
  <c r="Q26" i="38"/>
  <c r="P26" i="38"/>
  <c r="O26" i="38"/>
  <c r="L26" i="38"/>
  <c r="K26" i="38"/>
  <c r="J26" i="38"/>
  <c r="R25" i="38"/>
  <c r="Q25" i="38"/>
  <c r="P25" i="38"/>
  <c r="O25" i="38"/>
  <c r="L25" i="38"/>
  <c r="K25" i="38"/>
  <c r="J25" i="38"/>
  <c r="R24" i="38"/>
  <c r="Q24" i="38"/>
  <c r="P24" i="38"/>
  <c r="O24" i="38"/>
  <c r="L24" i="38"/>
  <c r="K24" i="38"/>
  <c r="J24" i="38"/>
  <c r="R23" i="38"/>
  <c r="Q23" i="38"/>
  <c r="P23" i="38"/>
  <c r="O23" i="38"/>
  <c r="L23" i="38"/>
  <c r="K23" i="38"/>
  <c r="J23" i="38"/>
  <c r="R22" i="38"/>
  <c r="Q22" i="38"/>
  <c r="P22" i="38"/>
  <c r="O22" i="38"/>
  <c r="L22" i="38"/>
  <c r="K22" i="38"/>
  <c r="J22" i="38"/>
  <c r="R21" i="38"/>
  <c r="Q21" i="38"/>
  <c r="P21" i="38"/>
  <c r="O21" i="38"/>
  <c r="L21" i="38"/>
  <c r="K21" i="38"/>
  <c r="J21" i="38"/>
  <c r="R20" i="38"/>
  <c r="Q20" i="38"/>
  <c r="P20" i="38"/>
  <c r="O20" i="38"/>
  <c r="L20" i="38"/>
  <c r="K20" i="38"/>
  <c r="J20" i="38"/>
  <c r="R19" i="38"/>
  <c r="Q19" i="38"/>
  <c r="P19" i="38"/>
  <c r="O19" i="38"/>
  <c r="L19" i="38"/>
  <c r="K19" i="38"/>
  <c r="J19" i="38"/>
  <c r="R18" i="38"/>
  <c r="Q18" i="38"/>
  <c r="P18" i="38"/>
  <c r="O18" i="38"/>
  <c r="L18" i="38"/>
  <c r="K18" i="38"/>
  <c r="J18" i="38"/>
  <c r="R17" i="38"/>
  <c r="Q17" i="38"/>
  <c r="P17" i="38"/>
  <c r="O17" i="38"/>
  <c r="L17" i="38"/>
  <c r="K17" i="38"/>
  <c r="J17" i="38"/>
  <c r="R16" i="38"/>
  <c r="Q16" i="38"/>
  <c r="P16" i="38"/>
  <c r="O16" i="38"/>
  <c r="L16" i="38"/>
  <c r="K16" i="38"/>
  <c r="J16" i="38"/>
  <c r="R15" i="38"/>
  <c r="Q15" i="38"/>
  <c r="P15" i="38"/>
  <c r="O15" i="38"/>
  <c r="L15" i="38"/>
  <c r="K15" i="38"/>
  <c r="J15" i="38"/>
  <c r="R14" i="38"/>
  <c r="Q14" i="38"/>
  <c r="P14" i="38"/>
  <c r="O14" i="38"/>
  <c r="L14" i="38"/>
  <c r="K14" i="38"/>
  <c r="J14" i="38"/>
  <c r="R13" i="38"/>
  <c r="Q13" i="38"/>
  <c r="P13" i="38"/>
  <c r="O13" i="38"/>
  <c r="L13" i="38"/>
  <c r="K13" i="38"/>
  <c r="J13" i="38"/>
  <c r="R12" i="38"/>
  <c r="Q12" i="38"/>
  <c r="P12" i="38"/>
  <c r="O12" i="38"/>
  <c r="L12" i="38"/>
  <c r="K12" i="38"/>
  <c r="J12" i="38"/>
  <c r="R11" i="38"/>
  <c r="Q11" i="38"/>
  <c r="P11" i="38"/>
  <c r="O11" i="38"/>
  <c r="L11" i="38"/>
  <c r="K11" i="38"/>
  <c r="J11" i="38"/>
  <c r="R10" i="38"/>
  <c r="Q10" i="38"/>
  <c r="P10" i="38"/>
  <c r="O10" i="38"/>
  <c r="L10" i="38"/>
  <c r="K10" i="38"/>
  <c r="J10" i="38"/>
  <c r="R9" i="38"/>
  <c r="Q9" i="38"/>
  <c r="P9" i="38"/>
  <c r="O9" i="38"/>
  <c r="L9" i="38"/>
  <c r="K9" i="38"/>
  <c r="J9" i="38"/>
  <c r="R8" i="38"/>
  <c r="Q8" i="38"/>
  <c r="P8" i="38"/>
  <c r="O8" i="38"/>
  <c r="L8" i="38"/>
  <c r="K8" i="38"/>
  <c r="J8" i="38"/>
  <c r="R7" i="38"/>
  <c r="Q7" i="38"/>
  <c r="P7" i="38"/>
  <c r="O7" i="38"/>
  <c r="L7" i="38"/>
  <c r="K7" i="38"/>
  <c r="J7" i="38"/>
  <c r="J43" i="38"/>
  <c r="R6" i="38"/>
  <c r="Q6" i="38"/>
  <c r="P6" i="38"/>
  <c r="O6" i="38"/>
  <c r="L6" i="38"/>
  <c r="K6" i="38"/>
  <c r="J6" i="38"/>
  <c r="R5" i="38"/>
  <c r="Q5" i="38"/>
  <c r="P5" i="38"/>
  <c r="O5" i="38"/>
  <c r="L5" i="38"/>
  <c r="K5" i="38"/>
  <c r="J5" i="38"/>
  <c r="P79" i="37"/>
  <c r="K79" i="37"/>
  <c r="F79" i="37"/>
  <c r="N75" i="37"/>
  <c r="I75" i="37"/>
  <c r="D75" i="37"/>
  <c r="N65" i="37"/>
  <c r="I65" i="37"/>
  <c r="D65" i="37"/>
  <c r="N64" i="37"/>
  <c r="I64" i="37"/>
  <c r="D64" i="37"/>
  <c r="Q63" i="37"/>
  <c r="L63" i="37"/>
  <c r="G63" i="37"/>
  <c r="P59" i="37"/>
  <c r="K59" i="37"/>
  <c r="F59" i="37"/>
  <c r="N55" i="37"/>
  <c r="I55" i="37"/>
  <c r="D55" i="37"/>
  <c r="N45" i="37"/>
  <c r="I45" i="37"/>
  <c r="D45" i="37"/>
  <c r="N44" i="37"/>
  <c r="I44" i="37"/>
  <c r="D44" i="37"/>
  <c r="Q43" i="37"/>
  <c r="L43" i="37"/>
  <c r="G43" i="37"/>
  <c r="P37" i="37"/>
  <c r="K37" i="37"/>
  <c r="F37" i="37"/>
  <c r="N33" i="37"/>
  <c r="I33" i="37"/>
  <c r="D33" i="37"/>
  <c r="I26" i="37"/>
  <c r="N25" i="37"/>
  <c r="I25" i="37"/>
  <c r="N24" i="37"/>
  <c r="N22" i="37"/>
  <c r="I22" i="37"/>
  <c r="I15" i="37"/>
  <c r="I14" i="37"/>
  <c r="I13" i="37"/>
  <c r="I12" i="37"/>
  <c r="I11" i="37"/>
  <c r="I44" i="36"/>
  <c r="N26" i="33" s="1"/>
  <c r="I43" i="36"/>
  <c r="B91" i="41" s="1"/>
  <c r="O43" i="36"/>
  <c r="C91" i="41" s="1"/>
  <c r="I42" i="36"/>
  <c r="R35" i="36"/>
  <c r="Q35" i="36"/>
  <c r="P35" i="36"/>
  <c r="O35" i="36"/>
  <c r="L35" i="36"/>
  <c r="K35" i="36"/>
  <c r="J35" i="36"/>
  <c r="R34" i="36"/>
  <c r="Q34" i="36"/>
  <c r="P34" i="36"/>
  <c r="O34" i="36"/>
  <c r="L34" i="36"/>
  <c r="K34" i="36"/>
  <c r="J34" i="36"/>
  <c r="R33" i="36"/>
  <c r="Q33" i="36"/>
  <c r="P33" i="36"/>
  <c r="O33" i="36"/>
  <c r="L33" i="36"/>
  <c r="K33" i="36"/>
  <c r="J33" i="36"/>
  <c r="R32" i="36"/>
  <c r="Q32" i="36"/>
  <c r="P32" i="36"/>
  <c r="O32" i="36"/>
  <c r="L32" i="36"/>
  <c r="K32" i="36"/>
  <c r="J32" i="36"/>
  <c r="R31" i="36"/>
  <c r="Q31" i="36"/>
  <c r="P31" i="36"/>
  <c r="O31" i="36"/>
  <c r="L31" i="36"/>
  <c r="K31" i="36"/>
  <c r="J31" i="36"/>
  <c r="R30" i="36"/>
  <c r="Q30" i="36"/>
  <c r="P30" i="36"/>
  <c r="O30" i="36"/>
  <c r="L30" i="36"/>
  <c r="K30" i="36"/>
  <c r="J30" i="36"/>
  <c r="R29" i="36"/>
  <c r="Q29" i="36"/>
  <c r="P29" i="36"/>
  <c r="O29" i="36"/>
  <c r="L29" i="36"/>
  <c r="K29" i="36"/>
  <c r="J29" i="36"/>
  <c r="R28" i="36"/>
  <c r="Q28" i="36"/>
  <c r="P28" i="36"/>
  <c r="O28" i="36"/>
  <c r="L28" i="36"/>
  <c r="K28" i="36"/>
  <c r="J28" i="36"/>
  <c r="R27" i="36"/>
  <c r="Q27" i="36"/>
  <c r="P27" i="36"/>
  <c r="O27" i="36"/>
  <c r="L27" i="36"/>
  <c r="K27" i="36"/>
  <c r="J27" i="36"/>
  <c r="R26" i="36"/>
  <c r="Q26" i="36"/>
  <c r="P26" i="36"/>
  <c r="O26" i="36"/>
  <c r="L26" i="36"/>
  <c r="K26" i="36"/>
  <c r="J26" i="36"/>
  <c r="R25" i="36"/>
  <c r="Q25" i="36"/>
  <c r="P25" i="36"/>
  <c r="O25" i="36"/>
  <c r="L25" i="36"/>
  <c r="K25" i="36"/>
  <c r="J25" i="36"/>
  <c r="R24" i="36"/>
  <c r="Q24" i="36"/>
  <c r="P24" i="36"/>
  <c r="O24" i="36"/>
  <c r="L24" i="36"/>
  <c r="K24" i="36"/>
  <c r="J24" i="36"/>
  <c r="R23" i="36"/>
  <c r="Q23" i="36"/>
  <c r="P23" i="36"/>
  <c r="O23" i="36"/>
  <c r="L23" i="36"/>
  <c r="K23" i="36"/>
  <c r="J23" i="36"/>
  <c r="R22" i="36"/>
  <c r="Q22" i="36"/>
  <c r="P22" i="36"/>
  <c r="O22" i="36"/>
  <c r="L22" i="36"/>
  <c r="K22" i="36"/>
  <c r="J22" i="36"/>
  <c r="R21" i="36"/>
  <c r="Q21" i="36"/>
  <c r="P21" i="36"/>
  <c r="O21" i="36"/>
  <c r="L21" i="36"/>
  <c r="K21" i="36"/>
  <c r="J21" i="36"/>
  <c r="R20" i="36"/>
  <c r="Q20" i="36"/>
  <c r="P20" i="36"/>
  <c r="O20" i="36"/>
  <c r="L20" i="36"/>
  <c r="K20" i="36"/>
  <c r="J20" i="36"/>
  <c r="R19" i="36"/>
  <c r="Q19" i="36"/>
  <c r="P19" i="36"/>
  <c r="O19" i="36"/>
  <c r="L19" i="36"/>
  <c r="K19" i="36"/>
  <c r="J19" i="36"/>
  <c r="R18" i="36"/>
  <c r="Q18" i="36"/>
  <c r="P18" i="36"/>
  <c r="O18" i="36"/>
  <c r="L18" i="36"/>
  <c r="K18" i="36"/>
  <c r="J18" i="36"/>
  <c r="R17" i="36"/>
  <c r="Q17" i="36"/>
  <c r="P17" i="36"/>
  <c r="O17" i="36"/>
  <c r="L17" i="36"/>
  <c r="K17" i="36"/>
  <c r="J17" i="36"/>
  <c r="R16" i="36"/>
  <c r="Q16" i="36"/>
  <c r="P16" i="36"/>
  <c r="O16" i="36"/>
  <c r="L16" i="36"/>
  <c r="K16" i="36"/>
  <c r="J16" i="36"/>
  <c r="R15" i="36"/>
  <c r="Q15" i="36"/>
  <c r="P15" i="36"/>
  <c r="O15" i="36"/>
  <c r="L15" i="36"/>
  <c r="K15" i="36"/>
  <c r="J15" i="36"/>
  <c r="R14" i="36"/>
  <c r="Q14" i="36"/>
  <c r="P14" i="36"/>
  <c r="O14" i="36"/>
  <c r="L14" i="36"/>
  <c r="K14" i="36"/>
  <c r="J14" i="36"/>
  <c r="R13" i="36"/>
  <c r="Q13" i="36"/>
  <c r="P13" i="36"/>
  <c r="O13" i="36"/>
  <c r="L13" i="36"/>
  <c r="K13" i="36"/>
  <c r="J13" i="36"/>
  <c r="R12" i="36"/>
  <c r="Q12" i="36"/>
  <c r="P12" i="36"/>
  <c r="O12" i="36"/>
  <c r="L12" i="36"/>
  <c r="K12" i="36"/>
  <c r="J12" i="36"/>
  <c r="R11" i="36"/>
  <c r="Q11" i="36"/>
  <c r="P11" i="36"/>
  <c r="O11" i="36"/>
  <c r="L11" i="36"/>
  <c r="K11" i="36"/>
  <c r="J11" i="36"/>
  <c r="R10" i="36"/>
  <c r="Q10" i="36"/>
  <c r="P10" i="36"/>
  <c r="O10" i="36"/>
  <c r="L10" i="36"/>
  <c r="K10" i="36"/>
  <c r="J10" i="36"/>
  <c r="R9" i="36"/>
  <c r="Q9" i="36"/>
  <c r="P9" i="36"/>
  <c r="O9" i="36"/>
  <c r="L9" i="36"/>
  <c r="K9" i="36"/>
  <c r="J9" i="36"/>
  <c r="R8" i="36"/>
  <c r="Q8" i="36"/>
  <c r="P8" i="36"/>
  <c r="O8" i="36"/>
  <c r="L8" i="36"/>
  <c r="K8" i="36"/>
  <c r="J8" i="36"/>
  <c r="R7" i="36"/>
  <c r="Q7" i="36"/>
  <c r="P7" i="36"/>
  <c r="O7" i="36"/>
  <c r="L7" i="36"/>
  <c r="K7" i="36"/>
  <c r="J7" i="36"/>
  <c r="R6" i="36"/>
  <c r="Q6" i="36"/>
  <c r="P6" i="36"/>
  <c r="O6" i="36"/>
  <c r="L6" i="36"/>
  <c r="K6" i="36"/>
  <c r="J6" i="36"/>
  <c r="R5" i="36"/>
  <c r="Q5" i="36"/>
  <c r="P5" i="36"/>
  <c r="O5" i="36"/>
  <c r="L5" i="36"/>
  <c r="K5" i="36"/>
  <c r="J5" i="36"/>
  <c r="J43" i="36" s="1"/>
  <c r="I44" i="35"/>
  <c r="I26" i="33" s="1"/>
  <c r="I43" i="35"/>
  <c r="B90" i="41" s="1"/>
  <c r="O43" i="35"/>
  <c r="I42" i="35"/>
  <c r="R35" i="35"/>
  <c r="Q35" i="35"/>
  <c r="P35" i="35"/>
  <c r="O35" i="35"/>
  <c r="L35" i="35"/>
  <c r="K35" i="35"/>
  <c r="J35" i="35"/>
  <c r="R34" i="35"/>
  <c r="Q34" i="35"/>
  <c r="P34" i="35"/>
  <c r="O34" i="35"/>
  <c r="L34" i="35"/>
  <c r="K34" i="35"/>
  <c r="J34" i="35"/>
  <c r="R33" i="35"/>
  <c r="Q33" i="35"/>
  <c r="P33" i="35"/>
  <c r="O33" i="35"/>
  <c r="L33" i="35"/>
  <c r="K33" i="35"/>
  <c r="J33" i="35"/>
  <c r="R32" i="35"/>
  <c r="Q32" i="35"/>
  <c r="P32" i="35"/>
  <c r="O32" i="35"/>
  <c r="L32" i="35"/>
  <c r="K32" i="35"/>
  <c r="J32" i="35"/>
  <c r="R31" i="35"/>
  <c r="Q31" i="35"/>
  <c r="P31" i="35"/>
  <c r="O31" i="35"/>
  <c r="L31" i="35"/>
  <c r="K31" i="35"/>
  <c r="J31" i="35"/>
  <c r="R30" i="35"/>
  <c r="Q30" i="35"/>
  <c r="P30" i="35"/>
  <c r="O30" i="35"/>
  <c r="L30" i="35"/>
  <c r="K30" i="35"/>
  <c r="J30" i="35"/>
  <c r="R29" i="35"/>
  <c r="Q29" i="35"/>
  <c r="P29" i="35"/>
  <c r="O29" i="35"/>
  <c r="L29" i="35"/>
  <c r="K29" i="35"/>
  <c r="J29" i="35"/>
  <c r="R28" i="35"/>
  <c r="Q28" i="35"/>
  <c r="P28" i="35"/>
  <c r="O28" i="35"/>
  <c r="L28" i="35"/>
  <c r="K28" i="35"/>
  <c r="J28" i="35"/>
  <c r="R27" i="35"/>
  <c r="Q27" i="35"/>
  <c r="P27" i="35"/>
  <c r="O27" i="35"/>
  <c r="L27" i="35"/>
  <c r="K27" i="35"/>
  <c r="J27" i="35"/>
  <c r="R26" i="35"/>
  <c r="Q26" i="35"/>
  <c r="P26" i="35"/>
  <c r="O26" i="35"/>
  <c r="L26" i="35"/>
  <c r="K26" i="35"/>
  <c r="J26" i="35"/>
  <c r="R25" i="35"/>
  <c r="Q25" i="35"/>
  <c r="P25" i="35"/>
  <c r="O25" i="35"/>
  <c r="L25" i="35"/>
  <c r="K25" i="35"/>
  <c r="J25" i="35"/>
  <c r="R24" i="35"/>
  <c r="Q24" i="35"/>
  <c r="P24" i="35"/>
  <c r="O24" i="35"/>
  <c r="L24" i="35"/>
  <c r="K24" i="35"/>
  <c r="J24" i="35"/>
  <c r="R23" i="35"/>
  <c r="Q23" i="35"/>
  <c r="P23" i="35"/>
  <c r="O23" i="35"/>
  <c r="L23" i="35"/>
  <c r="K23" i="35"/>
  <c r="J23" i="35"/>
  <c r="R22" i="35"/>
  <c r="Q22" i="35"/>
  <c r="P22" i="35"/>
  <c r="O22" i="35"/>
  <c r="L22" i="35"/>
  <c r="K22" i="35"/>
  <c r="J22" i="35"/>
  <c r="R21" i="35"/>
  <c r="Q21" i="35"/>
  <c r="P21" i="35"/>
  <c r="O21" i="35"/>
  <c r="L21" i="35"/>
  <c r="K21" i="35"/>
  <c r="J21" i="35"/>
  <c r="R20" i="35"/>
  <c r="Q20" i="35"/>
  <c r="P20" i="35"/>
  <c r="O20" i="35"/>
  <c r="L20" i="35"/>
  <c r="K20" i="35"/>
  <c r="J20" i="35"/>
  <c r="R19" i="35"/>
  <c r="Q19" i="35"/>
  <c r="P19" i="35"/>
  <c r="O19" i="35"/>
  <c r="L19" i="35"/>
  <c r="K19" i="35"/>
  <c r="J19" i="35"/>
  <c r="R18" i="35"/>
  <c r="Q18" i="35"/>
  <c r="P18" i="35"/>
  <c r="O18" i="35"/>
  <c r="L18" i="35"/>
  <c r="K18" i="35"/>
  <c r="J18" i="35"/>
  <c r="R17" i="35"/>
  <c r="Q17" i="35"/>
  <c r="P17" i="35"/>
  <c r="O17" i="35"/>
  <c r="L17" i="35"/>
  <c r="K17" i="35"/>
  <c r="J17" i="35"/>
  <c r="R16" i="35"/>
  <c r="Q16" i="35"/>
  <c r="P16" i="35"/>
  <c r="O16" i="35"/>
  <c r="L16" i="35"/>
  <c r="K16" i="35"/>
  <c r="J16" i="35"/>
  <c r="R15" i="35"/>
  <c r="Q15" i="35"/>
  <c r="P15" i="35"/>
  <c r="O15" i="35"/>
  <c r="L15" i="35"/>
  <c r="K15" i="35"/>
  <c r="J15" i="35"/>
  <c r="R14" i="35"/>
  <c r="Q14" i="35"/>
  <c r="P14" i="35"/>
  <c r="O14" i="35"/>
  <c r="L14" i="35"/>
  <c r="K14" i="35"/>
  <c r="J14" i="35"/>
  <c r="R13" i="35"/>
  <c r="Q13" i="35"/>
  <c r="P13" i="35"/>
  <c r="O13" i="35"/>
  <c r="L13" i="35"/>
  <c r="K13" i="35"/>
  <c r="J13" i="35"/>
  <c r="R12" i="35"/>
  <c r="Q12" i="35"/>
  <c r="P12" i="35"/>
  <c r="O12" i="35"/>
  <c r="L12" i="35"/>
  <c r="K12" i="35"/>
  <c r="J12" i="35"/>
  <c r="R11" i="35"/>
  <c r="Q11" i="35"/>
  <c r="P11" i="35"/>
  <c r="O11" i="35"/>
  <c r="L11" i="35"/>
  <c r="K11" i="35"/>
  <c r="J11" i="35"/>
  <c r="R10" i="35"/>
  <c r="Q10" i="35"/>
  <c r="P10" i="35"/>
  <c r="O10" i="35"/>
  <c r="L10" i="35"/>
  <c r="K10" i="35"/>
  <c r="J10" i="35"/>
  <c r="R9" i="35"/>
  <c r="Q9" i="35"/>
  <c r="P9" i="35"/>
  <c r="O9" i="35"/>
  <c r="L9" i="35"/>
  <c r="K9" i="35"/>
  <c r="J9" i="35"/>
  <c r="R8" i="35"/>
  <c r="Q8" i="35"/>
  <c r="P8" i="35"/>
  <c r="O8" i="35"/>
  <c r="L8" i="35"/>
  <c r="K8" i="35"/>
  <c r="J8" i="35"/>
  <c r="R7" i="35"/>
  <c r="Q7" i="35"/>
  <c r="P7" i="35"/>
  <c r="O7" i="35"/>
  <c r="L7" i="35"/>
  <c r="K7" i="35"/>
  <c r="J7" i="35"/>
  <c r="R6" i="35"/>
  <c r="Q6" i="35"/>
  <c r="P6" i="35"/>
  <c r="O6" i="35"/>
  <c r="L6" i="35"/>
  <c r="K6" i="35"/>
  <c r="J6" i="35"/>
  <c r="R5" i="35"/>
  <c r="Q5" i="35"/>
  <c r="P5" i="35"/>
  <c r="O5" i="35"/>
  <c r="L5" i="35"/>
  <c r="K5" i="35"/>
  <c r="J5" i="35"/>
  <c r="I44" i="34"/>
  <c r="D26" i="33" s="1"/>
  <c r="I43" i="34"/>
  <c r="B89" i="33" s="1"/>
  <c r="B89" i="41"/>
  <c r="I42" i="34"/>
  <c r="R35" i="34"/>
  <c r="Q35" i="34"/>
  <c r="P35" i="34"/>
  <c r="O35" i="34"/>
  <c r="L35" i="34"/>
  <c r="K35" i="34"/>
  <c r="J35" i="34"/>
  <c r="R34" i="34"/>
  <c r="Q34" i="34"/>
  <c r="P34" i="34"/>
  <c r="O34" i="34"/>
  <c r="L34" i="34"/>
  <c r="K34" i="34"/>
  <c r="J34" i="34"/>
  <c r="R33" i="34"/>
  <c r="Q33" i="34"/>
  <c r="P33" i="34"/>
  <c r="O33" i="34"/>
  <c r="L33" i="34"/>
  <c r="K33" i="34"/>
  <c r="J33" i="34"/>
  <c r="R32" i="34"/>
  <c r="Q32" i="34"/>
  <c r="P32" i="34"/>
  <c r="O32" i="34"/>
  <c r="L32" i="34"/>
  <c r="K32" i="34"/>
  <c r="J32" i="34"/>
  <c r="R31" i="34"/>
  <c r="Q31" i="34"/>
  <c r="P31" i="34"/>
  <c r="O31" i="34"/>
  <c r="L31" i="34"/>
  <c r="K31" i="34"/>
  <c r="J31" i="34"/>
  <c r="R30" i="34"/>
  <c r="Q30" i="34"/>
  <c r="P30" i="34"/>
  <c r="O30" i="34"/>
  <c r="L30" i="34"/>
  <c r="K30" i="34"/>
  <c r="J30" i="34"/>
  <c r="R29" i="34"/>
  <c r="Q29" i="34"/>
  <c r="P29" i="34"/>
  <c r="O29" i="34"/>
  <c r="L29" i="34"/>
  <c r="K29" i="34"/>
  <c r="J29" i="34"/>
  <c r="R28" i="34"/>
  <c r="Q28" i="34"/>
  <c r="P28" i="34"/>
  <c r="O28" i="34"/>
  <c r="L28" i="34"/>
  <c r="K28" i="34"/>
  <c r="J28" i="34"/>
  <c r="R27" i="34"/>
  <c r="Q27" i="34"/>
  <c r="P27" i="34"/>
  <c r="O27" i="34"/>
  <c r="L27" i="34"/>
  <c r="K27" i="34"/>
  <c r="J27" i="34"/>
  <c r="R26" i="34"/>
  <c r="Q26" i="34"/>
  <c r="P26" i="34"/>
  <c r="O26" i="34"/>
  <c r="L26" i="34"/>
  <c r="K26" i="34"/>
  <c r="J26" i="34"/>
  <c r="R25" i="34"/>
  <c r="Q25" i="34"/>
  <c r="P25" i="34"/>
  <c r="O25" i="34"/>
  <c r="L25" i="34"/>
  <c r="K25" i="34"/>
  <c r="J25" i="34"/>
  <c r="R24" i="34"/>
  <c r="Q24" i="34"/>
  <c r="P24" i="34"/>
  <c r="O24" i="34"/>
  <c r="L24" i="34"/>
  <c r="K24" i="34"/>
  <c r="J24" i="34"/>
  <c r="R23" i="34"/>
  <c r="Q23" i="34"/>
  <c r="P23" i="34"/>
  <c r="O23" i="34"/>
  <c r="L23" i="34"/>
  <c r="K23" i="34"/>
  <c r="J23" i="34"/>
  <c r="R22" i="34"/>
  <c r="Q22" i="34"/>
  <c r="P22" i="34"/>
  <c r="O22" i="34"/>
  <c r="L22" i="34"/>
  <c r="K22" i="34"/>
  <c r="J22" i="34"/>
  <c r="R21" i="34"/>
  <c r="Q21" i="34"/>
  <c r="P21" i="34"/>
  <c r="O21" i="34"/>
  <c r="L21" i="34"/>
  <c r="K21" i="34"/>
  <c r="J21" i="34"/>
  <c r="R20" i="34"/>
  <c r="Q20" i="34"/>
  <c r="P20" i="34"/>
  <c r="O20" i="34"/>
  <c r="L20" i="34"/>
  <c r="K20" i="34"/>
  <c r="J20" i="34"/>
  <c r="R19" i="34"/>
  <c r="Q19" i="34"/>
  <c r="P19" i="34"/>
  <c r="O19" i="34"/>
  <c r="L19" i="34"/>
  <c r="K19" i="34"/>
  <c r="J19" i="34"/>
  <c r="R18" i="34"/>
  <c r="Q18" i="34"/>
  <c r="P18" i="34"/>
  <c r="O18" i="34"/>
  <c r="L18" i="34"/>
  <c r="K18" i="34"/>
  <c r="J18" i="34"/>
  <c r="R17" i="34"/>
  <c r="Q17" i="34"/>
  <c r="P17" i="34"/>
  <c r="O17" i="34"/>
  <c r="L17" i="34"/>
  <c r="K17" i="34"/>
  <c r="J17" i="34"/>
  <c r="R16" i="34"/>
  <c r="Q16" i="34"/>
  <c r="P16" i="34"/>
  <c r="O16" i="34"/>
  <c r="L16" i="34"/>
  <c r="K16" i="34"/>
  <c r="J16" i="34"/>
  <c r="R15" i="34"/>
  <c r="Q15" i="34"/>
  <c r="P15" i="34"/>
  <c r="O15" i="34"/>
  <c r="L15" i="34"/>
  <c r="K15" i="34"/>
  <c r="J15" i="34"/>
  <c r="R14" i="34"/>
  <c r="Q14" i="34"/>
  <c r="P14" i="34"/>
  <c r="O14" i="34"/>
  <c r="L14" i="34"/>
  <c r="K14" i="34"/>
  <c r="J14" i="34"/>
  <c r="R13" i="34"/>
  <c r="Q13" i="34"/>
  <c r="P13" i="34"/>
  <c r="O13" i="34"/>
  <c r="L13" i="34"/>
  <c r="K13" i="34"/>
  <c r="J13" i="34"/>
  <c r="R12" i="34"/>
  <c r="Q12" i="34"/>
  <c r="P12" i="34"/>
  <c r="O12" i="34"/>
  <c r="L12" i="34"/>
  <c r="K12" i="34"/>
  <c r="J12" i="34"/>
  <c r="R11" i="34"/>
  <c r="Q11" i="34"/>
  <c r="P11" i="34"/>
  <c r="O11" i="34"/>
  <c r="L11" i="34"/>
  <c r="D76" i="33" s="1"/>
  <c r="K11" i="34"/>
  <c r="J11" i="34"/>
  <c r="R10" i="34"/>
  <c r="Q10" i="34"/>
  <c r="P10" i="34"/>
  <c r="O10" i="34"/>
  <c r="L10" i="34"/>
  <c r="K10" i="34"/>
  <c r="J10" i="34"/>
  <c r="R9" i="34"/>
  <c r="Q9" i="34"/>
  <c r="P9" i="34"/>
  <c r="O9" i="34"/>
  <c r="L9" i="34"/>
  <c r="K9" i="34"/>
  <c r="J9" i="34"/>
  <c r="R8" i="34"/>
  <c r="Q8" i="34"/>
  <c r="P8" i="34"/>
  <c r="O8" i="34"/>
  <c r="L8" i="34"/>
  <c r="K8" i="34"/>
  <c r="J8" i="34"/>
  <c r="J44" i="34" s="1"/>
  <c r="R7" i="34"/>
  <c r="Q7" i="34"/>
  <c r="P7" i="34"/>
  <c r="O7" i="34"/>
  <c r="L7" i="34"/>
  <c r="K7" i="34"/>
  <c r="J7" i="34"/>
  <c r="R6" i="34"/>
  <c r="Q6" i="34"/>
  <c r="P6" i="34"/>
  <c r="O6" i="34"/>
  <c r="L6" i="34"/>
  <c r="K6" i="34"/>
  <c r="J6" i="34"/>
  <c r="R5" i="34"/>
  <c r="Q5" i="34"/>
  <c r="P5" i="34"/>
  <c r="O5" i="34"/>
  <c r="L5" i="34"/>
  <c r="L43" i="34" s="1"/>
  <c r="H43" i="34" s="1"/>
  <c r="D70" i="33" s="1"/>
  <c r="K5" i="34"/>
  <c r="K43" i="34"/>
  <c r="J5" i="34"/>
  <c r="J42" i="34" s="1"/>
  <c r="D30" i="33" s="1"/>
  <c r="P79" i="33"/>
  <c r="K79" i="33"/>
  <c r="F79" i="33"/>
  <c r="N75" i="33"/>
  <c r="I75" i="33"/>
  <c r="D75" i="33"/>
  <c r="N65" i="33"/>
  <c r="I65" i="33"/>
  <c r="D65" i="33"/>
  <c r="N64" i="33"/>
  <c r="I64" i="33"/>
  <c r="D64" i="33"/>
  <c r="Q63" i="33"/>
  <c r="L63" i="33"/>
  <c r="G63" i="33"/>
  <c r="P59" i="33"/>
  <c r="K59" i="33"/>
  <c r="F59" i="33"/>
  <c r="N55" i="33"/>
  <c r="I55" i="33"/>
  <c r="D55" i="33"/>
  <c r="N45" i="33"/>
  <c r="I45" i="33"/>
  <c r="D45" i="33"/>
  <c r="N44" i="33"/>
  <c r="I44" i="33"/>
  <c r="D44" i="33"/>
  <c r="Q43" i="33"/>
  <c r="L43" i="33"/>
  <c r="G43" i="33"/>
  <c r="P37" i="33"/>
  <c r="K37" i="33"/>
  <c r="F37" i="33"/>
  <c r="N33" i="33"/>
  <c r="I33" i="33"/>
  <c r="D33" i="33"/>
  <c r="N25" i="33"/>
  <c r="I25" i="33"/>
  <c r="D25" i="33"/>
  <c r="N24" i="33"/>
  <c r="I24" i="33"/>
  <c r="D24" i="33"/>
  <c r="N22" i="33"/>
  <c r="I22" i="33"/>
  <c r="D22" i="33"/>
  <c r="I15" i="33"/>
  <c r="I14" i="33"/>
  <c r="I13" i="33"/>
  <c r="I12" i="33"/>
  <c r="I11" i="33"/>
  <c r="I44" i="6"/>
  <c r="N26" i="3" s="1"/>
  <c r="I43" i="6"/>
  <c r="B88" i="41" s="1"/>
  <c r="I42" i="6"/>
  <c r="N24" i="3" s="1"/>
  <c r="I44" i="5"/>
  <c r="L43" i="5"/>
  <c r="I43" i="5"/>
  <c r="B87" i="41" s="1"/>
  <c r="I42" i="5"/>
  <c r="I24" i="3"/>
  <c r="I44" i="1"/>
  <c r="D26" i="3" s="1"/>
  <c r="I43" i="1"/>
  <c r="B86" i="41" s="1"/>
  <c r="I42" i="1"/>
  <c r="D24" i="3" s="1"/>
  <c r="R35" i="6"/>
  <c r="Q35" i="6"/>
  <c r="P35" i="6"/>
  <c r="R34" i="6"/>
  <c r="Q34" i="6"/>
  <c r="P34" i="6"/>
  <c r="R33" i="6"/>
  <c r="Q33" i="6"/>
  <c r="P33" i="6"/>
  <c r="R32" i="6"/>
  <c r="Q32" i="6"/>
  <c r="P32" i="6"/>
  <c r="R31" i="6"/>
  <c r="Q31" i="6"/>
  <c r="P31" i="6"/>
  <c r="R30" i="6"/>
  <c r="Q30" i="6"/>
  <c r="P30" i="6"/>
  <c r="R29" i="6"/>
  <c r="Q29" i="6"/>
  <c r="P29" i="6"/>
  <c r="R28" i="6"/>
  <c r="Q28" i="6"/>
  <c r="P28" i="6"/>
  <c r="R27" i="6"/>
  <c r="Q27" i="6"/>
  <c r="P27" i="6"/>
  <c r="R26" i="6"/>
  <c r="Q26" i="6"/>
  <c r="P26" i="6"/>
  <c r="R25" i="6"/>
  <c r="Q25" i="6"/>
  <c r="P25" i="6"/>
  <c r="R24" i="6"/>
  <c r="Q24" i="6"/>
  <c r="P24" i="6"/>
  <c r="R23" i="6"/>
  <c r="Q23" i="6"/>
  <c r="P23" i="6"/>
  <c r="R22" i="6"/>
  <c r="Q22" i="6"/>
  <c r="P22" i="6"/>
  <c r="R21" i="6"/>
  <c r="Q21" i="6"/>
  <c r="P21" i="6"/>
  <c r="R20" i="6"/>
  <c r="Q20" i="6"/>
  <c r="P20" i="6"/>
  <c r="R19" i="6"/>
  <c r="Q19" i="6"/>
  <c r="P19" i="6"/>
  <c r="R18" i="6"/>
  <c r="Q18" i="6"/>
  <c r="P18" i="6"/>
  <c r="R17" i="6"/>
  <c r="Q17" i="6"/>
  <c r="P17" i="6"/>
  <c r="R16" i="6"/>
  <c r="Q16" i="6"/>
  <c r="P16" i="6"/>
  <c r="R15" i="6"/>
  <c r="Q15" i="6"/>
  <c r="P15" i="6"/>
  <c r="R14" i="6"/>
  <c r="Q14" i="6"/>
  <c r="P14" i="6"/>
  <c r="R13" i="6"/>
  <c r="Q13" i="6"/>
  <c r="P13" i="6"/>
  <c r="R12" i="6"/>
  <c r="Q12" i="6"/>
  <c r="P12" i="6"/>
  <c r="R11" i="6"/>
  <c r="Q11" i="6"/>
  <c r="P11" i="6"/>
  <c r="R10" i="6"/>
  <c r="Q10" i="6"/>
  <c r="P10" i="6"/>
  <c r="R9" i="6"/>
  <c r="Q9" i="6"/>
  <c r="P9" i="6"/>
  <c r="R8" i="6"/>
  <c r="Q8" i="6"/>
  <c r="P8" i="6"/>
  <c r="R7" i="6"/>
  <c r="Q7" i="6"/>
  <c r="P7" i="6"/>
  <c r="R6" i="6"/>
  <c r="Q6" i="6"/>
  <c r="P6" i="6"/>
  <c r="R5" i="6"/>
  <c r="Q5" i="6"/>
  <c r="P5" i="6"/>
  <c r="R35" i="5"/>
  <c r="Q35" i="5"/>
  <c r="P35" i="5"/>
  <c r="R34" i="5"/>
  <c r="Q34" i="5"/>
  <c r="P34" i="5"/>
  <c r="R33" i="5"/>
  <c r="Q33" i="5"/>
  <c r="P33" i="5"/>
  <c r="R32" i="5"/>
  <c r="Q32" i="5"/>
  <c r="P32" i="5"/>
  <c r="R31" i="5"/>
  <c r="Q31" i="5"/>
  <c r="P31" i="5"/>
  <c r="R30" i="5"/>
  <c r="Q30" i="5"/>
  <c r="P30" i="5"/>
  <c r="R29" i="5"/>
  <c r="Q29" i="5"/>
  <c r="P29" i="5"/>
  <c r="R28" i="5"/>
  <c r="Q28" i="5"/>
  <c r="P28" i="5"/>
  <c r="R27" i="5"/>
  <c r="Q27" i="5"/>
  <c r="P27" i="5"/>
  <c r="R26" i="5"/>
  <c r="Q26" i="5"/>
  <c r="P26" i="5"/>
  <c r="R25" i="5"/>
  <c r="Q25" i="5"/>
  <c r="P25" i="5"/>
  <c r="R24" i="5"/>
  <c r="Q24" i="5"/>
  <c r="P24" i="5"/>
  <c r="R23" i="5"/>
  <c r="Q23" i="5"/>
  <c r="P23" i="5"/>
  <c r="R22" i="5"/>
  <c r="Q22" i="5"/>
  <c r="P22" i="5"/>
  <c r="R21" i="5"/>
  <c r="Q21" i="5"/>
  <c r="P21" i="5"/>
  <c r="R20" i="5"/>
  <c r="Q20" i="5"/>
  <c r="P20" i="5"/>
  <c r="R19" i="5"/>
  <c r="Q19" i="5"/>
  <c r="P19" i="5"/>
  <c r="R18" i="5"/>
  <c r="Q18" i="5"/>
  <c r="P18" i="5"/>
  <c r="R17" i="5"/>
  <c r="Q17" i="5"/>
  <c r="P17" i="5"/>
  <c r="R16" i="5"/>
  <c r="Q16" i="5"/>
  <c r="P16" i="5"/>
  <c r="R15" i="5"/>
  <c r="Q15" i="5"/>
  <c r="P15" i="5"/>
  <c r="R14" i="5"/>
  <c r="Q14" i="5"/>
  <c r="P14" i="5"/>
  <c r="R13" i="5"/>
  <c r="Q13" i="5"/>
  <c r="P13" i="5"/>
  <c r="R12" i="5"/>
  <c r="Q12" i="5"/>
  <c r="P12" i="5"/>
  <c r="R11" i="5"/>
  <c r="Q11" i="5"/>
  <c r="P11" i="5"/>
  <c r="R10" i="5"/>
  <c r="Q10" i="5"/>
  <c r="P10" i="5"/>
  <c r="R9" i="5"/>
  <c r="Q9" i="5"/>
  <c r="P9" i="5"/>
  <c r="R8" i="5"/>
  <c r="Q8" i="5"/>
  <c r="P8" i="5"/>
  <c r="R7" i="5"/>
  <c r="Q7" i="5"/>
  <c r="P7" i="5"/>
  <c r="R6" i="5"/>
  <c r="Q6" i="5"/>
  <c r="P6" i="5"/>
  <c r="R5" i="5"/>
  <c r="Q5" i="5"/>
  <c r="P5" i="5"/>
  <c r="N64" i="3"/>
  <c r="I64" i="3"/>
  <c r="D64" i="3"/>
  <c r="N44" i="3"/>
  <c r="I44" i="3"/>
  <c r="D44" i="3"/>
  <c r="I26" i="3"/>
  <c r="I25" i="3"/>
  <c r="N22" i="3"/>
  <c r="D22" i="3"/>
  <c r="I22" i="3"/>
  <c r="J5" i="1"/>
  <c r="J6" i="1"/>
  <c r="P6" i="1" s="1"/>
  <c r="J7" i="1"/>
  <c r="J8" i="1"/>
  <c r="J9" i="1"/>
  <c r="J10" i="1"/>
  <c r="J11" i="1"/>
  <c r="J12" i="1"/>
  <c r="P12" i="1" s="1"/>
  <c r="J13" i="1"/>
  <c r="J14" i="1"/>
  <c r="J16" i="1"/>
  <c r="J17" i="1"/>
  <c r="J18" i="1"/>
  <c r="J19" i="1"/>
  <c r="J20" i="1"/>
  <c r="J21" i="1"/>
  <c r="J22" i="1"/>
  <c r="J23" i="1"/>
  <c r="J24" i="1"/>
  <c r="J25" i="1"/>
  <c r="J26" i="1"/>
  <c r="J27" i="1"/>
  <c r="J28" i="1"/>
  <c r="J29" i="1"/>
  <c r="J30" i="1"/>
  <c r="J31" i="1"/>
  <c r="J32" i="1"/>
  <c r="J33" i="1"/>
  <c r="J34" i="1"/>
  <c r="J35" i="1"/>
  <c r="R6" i="1"/>
  <c r="Q7" i="1"/>
  <c r="R7" i="1"/>
  <c r="Q8" i="1"/>
  <c r="R8" i="1"/>
  <c r="Q9" i="1"/>
  <c r="R9" i="1"/>
  <c r="R10" i="1"/>
  <c r="Q11" i="1"/>
  <c r="R11" i="1"/>
  <c r="Q13" i="1"/>
  <c r="R13" i="1"/>
  <c r="Q14" i="1"/>
  <c r="R14" i="1"/>
  <c r="Q15" i="1"/>
  <c r="R15" i="1"/>
  <c r="Q16" i="1"/>
  <c r="R16" i="1"/>
  <c r="Q17" i="1"/>
  <c r="R17" i="1"/>
  <c r="Q18" i="1"/>
  <c r="R18" i="1"/>
  <c r="Q19" i="1"/>
  <c r="R19" i="1"/>
  <c r="Q20" i="1"/>
  <c r="R20" i="1"/>
  <c r="Q21" i="1"/>
  <c r="R21" i="1"/>
  <c r="Q22" i="1"/>
  <c r="R22" i="1"/>
  <c r="Q23" i="1"/>
  <c r="R23" i="1"/>
  <c r="Q24" i="1"/>
  <c r="R24" i="1"/>
  <c r="Q25" i="1"/>
  <c r="R25" i="1"/>
  <c r="Q26" i="1"/>
  <c r="R26" i="1"/>
  <c r="Q27" i="1"/>
  <c r="R27" i="1"/>
  <c r="Q28" i="1"/>
  <c r="R28" i="1"/>
  <c r="Q29" i="1"/>
  <c r="R29" i="1"/>
  <c r="Q30" i="1"/>
  <c r="R30" i="1"/>
  <c r="Q31" i="1"/>
  <c r="R31" i="1"/>
  <c r="Q32" i="1"/>
  <c r="R32" i="1"/>
  <c r="Q33" i="1"/>
  <c r="R33" i="1"/>
  <c r="Q34" i="1"/>
  <c r="R34" i="1"/>
  <c r="Q35" i="1"/>
  <c r="R35" i="1"/>
  <c r="L5" i="1"/>
  <c r="L42" i="1" s="1"/>
  <c r="D72" i="3" s="1"/>
  <c r="Q5" i="1"/>
  <c r="K5" i="1"/>
  <c r="P7" i="1"/>
  <c r="P8" i="1"/>
  <c r="P9" i="1"/>
  <c r="P10" i="1"/>
  <c r="P11" i="1"/>
  <c r="P13" i="1"/>
  <c r="P14" i="1"/>
  <c r="P15" i="1"/>
  <c r="P16" i="1"/>
  <c r="P17" i="1"/>
  <c r="P18" i="1"/>
  <c r="P19" i="1"/>
  <c r="P20" i="1"/>
  <c r="P21" i="1"/>
  <c r="P22" i="1"/>
  <c r="P23" i="1"/>
  <c r="P24" i="1"/>
  <c r="P25" i="1"/>
  <c r="P26" i="1"/>
  <c r="P27" i="1"/>
  <c r="P28" i="1"/>
  <c r="P29" i="1"/>
  <c r="P30" i="1"/>
  <c r="P31" i="1"/>
  <c r="P32" i="1"/>
  <c r="P33" i="1"/>
  <c r="P34" i="1"/>
  <c r="P35" i="1"/>
  <c r="L35" i="6"/>
  <c r="K35" i="6"/>
  <c r="J35" i="6"/>
  <c r="L34" i="6"/>
  <c r="K34" i="6"/>
  <c r="J34" i="6"/>
  <c r="L33" i="6"/>
  <c r="K33" i="6"/>
  <c r="J33" i="6"/>
  <c r="L32" i="6"/>
  <c r="K32" i="6"/>
  <c r="J32" i="6"/>
  <c r="L31" i="6"/>
  <c r="K31" i="6"/>
  <c r="J31" i="6"/>
  <c r="L30" i="6"/>
  <c r="K30" i="6"/>
  <c r="J30" i="6"/>
  <c r="L29" i="6"/>
  <c r="K29" i="6"/>
  <c r="J29" i="6"/>
  <c r="L28" i="6"/>
  <c r="K28" i="6"/>
  <c r="J28" i="6"/>
  <c r="L27" i="6"/>
  <c r="K27" i="6"/>
  <c r="J27" i="6"/>
  <c r="L26" i="6"/>
  <c r="K26" i="6"/>
  <c r="J26" i="6"/>
  <c r="L25" i="6"/>
  <c r="K25" i="6"/>
  <c r="J25" i="6"/>
  <c r="L24" i="6"/>
  <c r="K24" i="6"/>
  <c r="J24" i="6"/>
  <c r="L23" i="6"/>
  <c r="K23" i="6"/>
  <c r="J23" i="6"/>
  <c r="L22" i="6"/>
  <c r="K22" i="6"/>
  <c r="J22" i="6"/>
  <c r="L21" i="6"/>
  <c r="K21" i="6"/>
  <c r="J21" i="6"/>
  <c r="L20" i="6"/>
  <c r="K20" i="6"/>
  <c r="J20" i="6"/>
  <c r="L19" i="6"/>
  <c r="K19" i="6"/>
  <c r="J19" i="6"/>
  <c r="L18" i="6"/>
  <c r="K18" i="6"/>
  <c r="J18" i="6"/>
  <c r="L17" i="6"/>
  <c r="K17" i="6"/>
  <c r="J17" i="6"/>
  <c r="L16" i="6"/>
  <c r="K16" i="6"/>
  <c r="J16" i="6"/>
  <c r="L15" i="6"/>
  <c r="K15" i="6"/>
  <c r="J15" i="6"/>
  <c r="L14" i="6"/>
  <c r="K14" i="6"/>
  <c r="J14" i="6"/>
  <c r="L13" i="6"/>
  <c r="K13" i="6"/>
  <c r="J13" i="6"/>
  <c r="L12" i="6"/>
  <c r="K12" i="6"/>
  <c r="J12" i="6"/>
  <c r="L11" i="6"/>
  <c r="K11" i="6"/>
  <c r="J11" i="6"/>
  <c r="L10" i="6"/>
  <c r="K10" i="6"/>
  <c r="J10" i="6"/>
  <c r="L9" i="6"/>
  <c r="K9" i="6"/>
  <c r="J9" i="6"/>
  <c r="L8" i="6"/>
  <c r="K8" i="6"/>
  <c r="J8" i="6"/>
  <c r="L7" i="6"/>
  <c r="K7" i="6"/>
  <c r="K44" i="6" s="1"/>
  <c r="J7" i="6"/>
  <c r="L6" i="6"/>
  <c r="K6" i="6"/>
  <c r="J6" i="6"/>
  <c r="N34" i="3" s="1"/>
  <c r="L5" i="6"/>
  <c r="K5" i="6"/>
  <c r="J5" i="6"/>
  <c r="L35" i="5"/>
  <c r="K35" i="5"/>
  <c r="J35" i="5"/>
  <c r="L34" i="5"/>
  <c r="K34" i="5"/>
  <c r="J34" i="5"/>
  <c r="L33" i="5"/>
  <c r="K33" i="5"/>
  <c r="J33" i="5"/>
  <c r="L32" i="5"/>
  <c r="K32" i="5"/>
  <c r="J32" i="5"/>
  <c r="L31" i="5"/>
  <c r="K31" i="5"/>
  <c r="J31" i="5"/>
  <c r="L30" i="5"/>
  <c r="K30" i="5"/>
  <c r="J30" i="5"/>
  <c r="L29" i="5"/>
  <c r="K29" i="5"/>
  <c r="J29" i="5"/>
  <c r="L28" i="5"/>
  <c r="K28" i="5"/>
  <c r="J28" i="5"/>
  <c r="L27" i="5"/>
  <c r="K27" i="5"/>
  <c r="J27" i="5"/>
  <c r="L26" i="5"/>
  <c r="K26" i="5"/>
  <c r="J26" i="5"/>
  <c r="L25" i="5"/>
  <c r="K25" i="5"/>
  <c r="J25" i="5"/>
  <c r="L24" i="5"/>
  <c r="K24" i="5"/>
  <c r="J24" i="5"/>
  <c r="L23" i="5"/>
  <c r="K23" i="5"/>
  <c r="J23" i="5"/>
  <c r="L22" i="5"/>
  <c r="K22" i="5"/>
  <c r="J22" i="5"/>
  <c r="L21" i="5"/>
  <c r="K21" i="5"/>
  <c r="J21" i="5"/>
  <c r="L20" i="5"/>
  <c r="K20" i="5"/>
  <c r="J20" i="5"/>
  <c r="L19" i="5"/>
  <c r="K19" i="5"/>
  <c r="J19" i="5"/>
  <c r="L18" i="5"/>
  <c r="K18" i="5"/>
  <c r="J18" i="5"/>
  <c r="L17" i="5"/>
  <c r="K17" i="5"/>
  <c r="J17" i="5"/>
  <c r="L16" i="5"/>
  <c r="K16" i="5"/>
  <c r="J16" i="5"/>
  <c r="L15" i="5"/>
  <c r="K15" i="5"/>
  <c r="J15" i="5"/>
  <c r="L14" i="5"/>
  <c r="K14" i="5"/>
  <c r="J14" i="5"/>
  <c r="L13" i="5"/>
  <c r="K13" i="5"/>
  <c r="J13" i="5"/>
  <c r="L12" i="5"/>
  <c r="K12" i="5"/>
  <c r="J12" i="5"/>
  <c r="L11" i="5"/>
  <c r="K11" i="5"/>
  <c r="J11" i="5"/>
  <c r="L10" i="5"/>
  <c r="K10" i="5"/>
  <c r="J10" i="5"/>
  <c r="L9" i="5"/>
  <c r="K9" i="5"/>
  <c r="J9" i="5"/>
  <c r="L8" i="5"/>
  <c r="K8" i="5"/>
  <c r="I56" i="3" s="1"/>
  <c r="J8" i="5"/>
  <c r="L7" i="5"/>
  <c r="K7" i="5"/>
  <c r="J7" i="5"/>
  <c r="L6" i="5"/>
  <c r="K6" i="5"/>
  <c r="J6" i="5"/>
  <c r="L5" i="5"/>
  <c r="K5" i="5"/>
  <c r="K44" i="5" s="1"/>
  <c r="J5" i="5"/>
  <c r="K6" i="1"/>
  <c r="L6" i="1"/>
  <c r="K7" i="1"/>
  <c r="L7" i="1"/>
  <c r="K8" i="1"/>
  <c r="L8" i="1"/>
  <c r="K9" i="1"/>
  <c r="L9" i="1"/>
  <c r="K10" i="1"/>
  <c r="L10" i="1"/>
  <c r="K11" i="1"/>
  <c r="L11" i="1"/>
  <c r="K12" i="1"/>
  <c r="Q12" i="1" s="1"/>
  <c r="L12" i="1"/>
  <c r="R12" i="1" s="1"/>
  <c r="K13" i="1"/>
  <c r="L13" i="1"/>
  <c r="K14" i="1"/>
  <c r="L14" i="1"/>
  <c r="K15" i="1"/>
  <c r="L15" i="1"/>
  <c r="K16" i="1"/>
  <c r="L16" i="1"/>
  <c r="K17" i="1"/>
  <c r="L17" i="1"/>
  <c r="K18" i="1"/>
  <c r="L18" i="1"/>
  <c r="K19" i="1"/>
  <c r="L19" i="1"/>
  <c r="K20" i="1"/>
  <c r="L20" i="1"/>
  <c r="K21" i="1"/>
  <c r="L21" i="1"/>
  <c r="K22" i="1"/>
  <c r="L22" i="1"/>
  <c r="K23" i="1"/>
  <c r="L23" i="1"/>
  <c r="K24" i="1"/>
  <c r="L24" i="1"/>
  <c r="K25" i="1"/>
  <c r="L25" i="1"/>
  <c r="K26" i="1"/>
  <c r="L26" i="1"/>
  <c r="K27" i="1"/>
  <c r="L27" i="1"/>
  <c r="K28" i="1"/>
  <c r="L28" i="1"/>
  <c r="K29" i="1"/>
  <c r="L29" i="1"/>
  <c r="K30" i="1"/>
  <c r="L30" i="1"/>
  <c r="K31" i="1"/>
  <c r="L31" i="1"/>
  <c r="K32" i="1"/>
  <c r="L32" i="1"/>
  <c r="K33" i="1"/>
  <c r="L33" i="1"/>
  <c r="K34" i="1"/>
  <c r="L34" i="1"/>
  <c r="K35" i="1"/>
  <c r="L35" i="1"/>
  <c r="D33" i="3"/>
  <c r="Q43" i="3"/>
  <c r="G43" i="3"/>
  <c r="L43" i="3"/>
  <c r="G63" i="3"/>
  <c r="I33" i="3"/>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O5" i="6"/>
  <c r="O35" i="5"/>
  <c r="O34" i="5"/>
  <c r="O33" i="5"/>
  <c r="O32" i="5"/>
  <c r="O31" i="5"/>
  <c r="O30" i="5"/>
  <c r="O29" i="5"/>
  <c r="O28" i="5"/>
  <c r="O27" i="5"/>
  <c r="O26" i="5"/>
  <c r="O25" i="5"/>
  <c r="O24" i="5"/>
  <c r="O23" i="5"/>
  <c r="O22" i="5"/>
  <c r="O21" i="5"/>
  <c r="O20" i="5"/>
  <c r="O19" i="5"/>
  <c r="O18" i="5"/>
  <c r="O17" i="5"/>
  <c r="O16" i="5"/>
  <c r="O15" i="5"/>
  <c r="O14" i="5"/>
  <c r="O13" i="5"/>
  <c r="O12" i="5"/>
  <c r="O11" i="5"/>
  <c r="O10" i="5"/>
  <c r="O9" i="5"/>
  <c r="O8" i="5"/>
  <c r="O7" i="5"/>
  <c r="O6" i="5"/>
  <c r="O5" i="5"/>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5" i="1"/>
  <c r="N75" i="3"/>
  <c r="I75" i="3"/>
  <c r="D75" i="3"/>
  <c r="N55" i="3"/>
  <c r="N56" i="3"/>
  <c r="I55" i="3"/>
  <c r="D55" i="3"/>
  <c r="N33" i="3"/>
  <c r="I13" i="3"/>
  <c r="I14" i="3"/>
  <c r="I15" i="3"/>
  <c r="I11" i="3"/>
  <c r="N65" i="3"/>
  <c r="I65" i="3"/>
  <c r="D65" i="3"/>
  <c r="N45" i="3"/>
  <c r="I45" i="3"/>
  <c r="D45" i="3"/>
  <c r="Q63" i="3"/>
  <c r="L63" i="3"/>
  <c r="F59" i="3"/>
  <c r="P79" i="3"/>
  <c r="K79" i="3"/>
  <c r="F79" i="3"/>
  <c r="P59" i="3"/>
  <c r="K59" i="3"/>
  <c r="K37" i="3"/>
  <c r="P37" i="3"/>
  <c r="F37" i="3"/>
  <c r="B87" i="3"/>
  <c r="I32" i="41"/>
  <c r="G42" i="43"/>
  <c r="I49" i="41" s="1"/>
  <c r="L43" i="44"/>
  <c r="N97" i="41" s="1"/>
  <c r="L42" i="44"/>
  <c r="N72" i="41" s="1"/>
  <c r="K44" i="44"/>
  <c r="O43" i="38"/>
  <c r="C92" i="37" s="1"/>
  <c r="J42" i="39"/>
  <c r="I30" i="37" s="1"/>
  <c r="L44" i="39"/>
  <c r="H44" i="39" s="1"/>
  <c r="I71" i="37" s="1"/>
  <c r="I73" i="37"/>
  <c r="K44" i="40"/>
  <c r="G44" i="40" s="1"/>
  <c r="N51" i="37" s="1"/>
  <c r="K42" i="40"/>
  <c r="G42" i="40" s="1"/>
  <c r="N49" i="37" s="1"/>
  <c r="K44" i="35"/>
  <c r="J42" i="35"/>
  <c r="K43" i="35"/>
  <c r="L42" i="36"/>
  <c r="N72" i="33" s="1"/>
  <c r="J43" i="34"/>
  <c r="L43" i="35"/>
  <c r="I54" i="3"/>
  <c r="J42" i="5"/>
  <c r="J43" i="5"/>
  <c r="J44" i="5"/>
  <c r="F44" i="5" s="1"/>
  <c r="I32" i="3"/>
  <c r="K42" i="5"/>
  <c r="K43" i="5"/>
  <c r="I53" i="3"/>
  <c r="N54" i="3"/>
  <c r="J42" i="6"/>
  <c r="J44" i="6"/>
  <c r="N32" i="3"/>
  <c r="N25" i="3"/>
  <c r="K42" i="6"/>
  <c r="K43" i="6"/>
  <c r="N53" i="3"/>
  <c r="L42" i="6"/>
  <c r="N72" i="3"/>
  <c r="L43" i="6"/>
  <c r="O43" i="6"/>
  <c r="C88" i="3" s="1"/>
  <c r="G42" i="5"/>
  <c r="I49" i="3"/>
  <c r="O43" i="5"/>
  <c r="C87" i="41" s="1"/>
  <c r="Q6" i="1"/>
  <c r="O43" i="1"/>
  <c r="C86" i="3" s="1"/>
  <c r="N30" i="3"/>
  <c r="I30" i="3"/>
  <c r="F42" i="5"/>
  <c r="I27" i="3" s="1"/>
  <c r="G43" i="5"/>
  <c r="I50" i="3" s="1"/>
  <c r="F42" i="6"/>
  <c r="N27" i="3" s="1"/>
  <c r="H42" i="6"/>
  <c r="N69" i="3" s="1"/>
  <c r="I88" i="3"/>
  <c r="F44" i="6"/>
  <c r="N29" i="3"/>
  <c r="I87" i="3"/>
  <c r="Q43" i="5"/>
  <c r="K87" i="41" s="1"/>
  <c r="G44" i="5"/>
  <c r="I51" i="3" s="1"/>
  <c r="I52" i="3"/>
  <c r="I29" i="3"/>
  <c r="G44" i="44"/>
  <c r="N51" i="41" s="1"/>
  <c r="N54" i="41"/>
  <c r="N73" i="41"/>
  <c r="R43" i="44"/>
  <c r="P97" i="41" s="1"/>
  <c r="H43" i="44"/>
  <c r="N70" i="41" s="1"/>
  <c r="H42" i="44"/>
  <c r="N69" i="41" s="1"/>
  <c r="N54" i="37"/>
  <c r="H43" i="39"/>
  <c r="I70" i="37" s="1"/>
  <c r="F42" i="39"/>
  <c r="I27" i="37"/>
  <c r="I74" i="37"/>
  <c r="D31" i="33"/>
  <c r="Q43" i="35"/>
  <c r="G43" i="35"/>
  <c r="I50" i="33" s="1"/>
  <c r="I53" i="33"/>
  <c r="I30" i="33"/>
  <c r="F42" i="35"/>
  <c r="I27" i="33"/>
  <c r="R43" i="35"/>
  <c r="I73" i="33"/>
  <c r="H42" i="36"/>
  <c r="N69" i="33" s="1"/>
  <c r="G44" i="35"/>
  <c r="I51" i="33" s="1"/>
  <c r="C87" i="3"/>
  <c r="G44" i="6"/>
  <c r="N51" i="3"/>
  <c r="G42" i="6"/>
  <c r="N49" i="3" s="1"/>
  <c r="N52" i="3"/>
  <c r="R43" i="6"/>
  <c r="N88" i="3"/>
  <c r="K87" i="3"/>
  <c r="R43" i="5"/>
  <c r="H43" i="5"/>
  <c r="I70" i="3" s="1"/>
  <c r="N87" i="3"/>
  <c r="D87" i="3"/>
  <c r="F43" i="5"/>
  <c r="I28" i="3" s="1"/>
  <c r="P43" i="5"/>
  <c r="P88" i="3"/>
  <c r="F87" i="3"/>
  <c r="L44" i="42"/>
  <c r="H44" i="42"/>
  <c r="D71" i="41" s="1"/>
  <c r="D92" i="37"/>
  <c r="F43" i="38"/>
  <c r="D28" i="37" s="1"/>
  <c r="J44" i="38"/>
  <c r="F44" i="38"/>
  <c r="D29" i="37"/>
  <c r="D34" i="37"/>
  <c r="D56" i="37"/>
  <c r="B92" i="41"/>
  <c r="F42" i="34"/>
  <c r="D27" i="33" s="1"/>
  <c r="L44" i="34"/>
  <c r="H44" i="34" s="1"/>
  <c r="D71" i="33" s="1"/>
  <c r="D56" i="33"/>
  <c r="B89" i="37"/>
  <c r="D34" i="33"/>
  <c r="K44" i="34"/>
  <c r="G44" i="34" s="1"/>
  <c r="D51" i="33" s="1"/>
  <c r="O43" i="34"/>
  <c r="C89" i="41" s="1"/>
  <c r="F44" i="34"/>
  <c r="D29" i="33" s="1"/>
  <c r="J42" i="42"/>
  <c r="J43" i="42"/>
  <c r="D95" i="41" s="1"/>
  <c r="D74" i="41"/>
  <c r="D56" i="41"/>
  <c r="K44" i="42"/>
  <c r="G44" i="42"/>
  <c r="D51" i="41" s="1"/>
  <c r="K43" i="42"/>
  <c r="O43" i="42"/>
  <c r="C95" i="41"/>
  <c r="D34" i="41"/>
  <c r="J44" i="42"/>
  <c r="F44" i="42"/>
  <c r="D29" i="41"/>
  <c r="L42" i="42"/>
  <c r="D72" i="41" s="1"/>
  <c r="D76" i="41"/>
  <c r="I95" i="41"/>
  <c r="Q43" i="42"/>
  <c r="K95" i="41"/>
  <c r="G43" i="42"/>
  <c r="D50" i="41" s="1"/>
  <c r="D53" i="41"/>
  <c r="H42" i="42"/>
  <c r="D69" i="41" s="1"/>
  <c r="L43" i="42"/>
  <c r="D31" i="41"/>
  <c r="K42" i="42"/>
  <c r="G42" i="42" s="1"/>
  <c r="B95" i="41"/>
  <c r="D31" i="37"/>
  <c r="P43" i="38"/>
  <c r="F92" i="41" s="1"/>
  <c r="D76" i="37"/>
  <c r="L42" i="38"/>
  <c r="J42" i="38"/>
  <c r="L44" i="38"/>
  <c r="D74" i="37" s="1"/>
  <c r="C92" i="41"/>
  <c r="L43" i="38"/>
  <c r="H43" i="38" s="1"/>
  <c r="D70" i="37" s="1"/>
  <c r="D92" i="41"/>
  <c r="D32" i="37"/>
  <c r="K42" i="38"/>
  <c r="K44" i="38"/>
  <c r="G44" i="38" s="1"/>
  <c r="D51" i="37" s="1"/>
  <c r="K43" i="38"/>
  <c r="Q43" i="34"/>
  <c r="I89" i="41"/>
  <c r="G43" i="34"/>
  <c r="D50" i="33" s="1"/>
  <c r="I89" i="37"/>
  <c r="I89" i="33"/>
  <c r="C89" i="33"/>
  <c r="C89" i="37"/>
  <c r="K42" i="34"/>
  <c r="D32" i="33"/>
  <c r="R43" i="34"/>
  <c r="F43" i="34"/>
  <c r="D28" i="33" s="1"/>
  <c r="D53" i="33"/>
  <c r="D89" i="33"/>
  <c r="N89" i="33"/>
  <c r="N89" i="37"/>
  <c r="D89" i="41"/>
  <c r="N89" i="41"/>
  <c r="L42" i="34"/>
  <c r="B86" i="33"/>
  <c r="D25" i="3"/>
  <c r="B86" i="37"/>
  <c r="B86" i="3"/>
  <c r="D54" i="37"/>
  <c r="D74" i="33"/>
  <c r="D32" i="41"/>
  <c r="D54" i="41"/>
  <c r="H43" i="42"/>
  <c r="D70" i="41" s="1"/>
  <c r="N95" i="41"/>
  <c r="R43" i="42"/>
  <c r="P95" i="41" s="1"/>
  <c r="D49" i="41"/>
  <c r="D52" i="41"/>
  <c r="D73" i="41"/>
  <c r="D52" i="37"/>
  <c r="G42" i="38"/>
  <c r="D49" i="37"/>
  <c r="R43" i="38"/>
  <c r="P92" i="41" s="1"/>
  <c r="F42" i="38"/>
  <c r="D27" i="37"/>
  <c r="D30" i="37"/>
  <c r="Q43" i="38"/>
  <c r="I92" i="41"/>
  <c r="I92" i="37"/>
  <c r="G43" i="38"/>
  <c r="D50" i="37"/>
  <c r="D53" i="37"/>
  <c r="D72" i="37"/>
  <c r="H42" i="38"/>
  <c r="D69" i="37"/>
  <c r="H42" i="34"/>
  <c r="D69" i="33"/>
  <c r="D72" i="33"/>
  <c r="P89" i="41"/>
  <c r="P89" i="37"/>
  <c r="P89" i="33"/>
  <c r="K89" i="41"/>
  <c r="K89" i="37"/>
  <c r="K89" i="33"/>
  <c r="G42" i="34"/>
  <c r="D49" i="33" s="1"/>
  <c r="D52" i="33"/>
  <c r="K92" i="37"/>
  <c r="K92" i="41"/>
  <c r="I63" i="3"/>
  <c r="N43" i="41"/>
  <c r="I21" i="3"/>
  <c r="I63" i="37"/>
  <c r="N21" i="41"/>
  <c r="D63" i="41"/>
  <c r="D43" i="3"/>
  <c r="N21" i="3"/>
  <c r="D43" i="41"/>
  <c r="I63" i="41"/>
  <c r="D63" i="3"/>
  <c r="I21" i="41"/>
  <c r="I43" i="41"/>
  <c r="I43" i="37"/>
  <c r="N63" i="37"/>
  <c r="N63" i="3"/>
  <c r="N43" i="3"/>
  <c r="P43" i="36" l="1"/>
  <c r="N31" i="33"/>
  <c r="C91" i="37"/>
  <c r="J42" i="36"/>
  <c r="F42" i="36" s="1"/>
  <c r="N27" i="33" s="1"/>
  <c r="C91" i="33"/>
  <c r="D76" i="3"/>
  <c r="K42" i="1"/>
  <c r="D52" i="3" s="1"/>
  <c r="Q10" i="1"/>
  <c r="G42" i="1"/>
  <c r="D49" i="3" s="1"/>
  <c r="K43" i="1"/>
  <c r="Q43" i="1" s="1"/>
  <c r="K86" i="3" s="1"/>
  <c r="K44" i="1"/>
  <c r="D54" i="3" s="1"/>
  <c r="J43" i="1"/>
  <c r="D86" i="41" s="1"/>
  <c r="J42" i="1"/>
  <c r="D30" i="3" s="1"/>
  <c r="L43" i="1"/>
  <c r="N86" i="33" s="1"/>
  <c r="R5" i="1"/>
  <c r="P5" i="1"/>
  <c r="L44" i="1"/>
  <c r="H44" i="1" s="1"/>
  <c r="D71" i="3" s="1"/>
  <c r="H42" i="1"/>
  <c r="D69" i="3" s="1"/>
  <c r="D56" i="3"/>
  <c r="J44" i="1"/>
  <c r="D34" i="3"/>
  <c r="C86" i="37"/>
  <c r="C86" i="41"/>
  <c r="C86" i="33"/>
  <c r="I43" i="33"/>
  <c r="N21" i="33"/>
  <c r="I21" i="33"/>
  <c r="N43" i="33"/>
  <c r="N63" i="33"/>
  <c r="D43" i="33"/>
  <c r="I63" i="33"/>
  <c r="D43" i="37"/>
  <c r="N21" i="37"/>
  <c r="D63" i="37"/>
  <c r="N43" i="37"/>
  <c r="I86" i="41"/>
  <c r="P92" i="37"/>
  <c r="N92" i="37"/>
  <c r="P43" i="42"/>
  <c r="F95" i="41" s="1"/>
  <c r="N88" i="41"/>
  <c r="N88" i="37"/>
  <c r="N88" i="33"/>
  <c r="H43" i="6"/>
  <c r="N70" i="3" s="1"/>
  <c r="I88" i="41"/>
  <c r="I88" i="37"/>
  <c r="I88" i="33"/>
  <c r="Q43" i="6"/>
  <c r="D91" i="41"/>
  <c r="D91" i="37"/>
  <c r="D91" i="33"/>
  <c r="F43" i="36"/>
  <c r="N28" i="33" s="1"/>
  <c r="I90" i="41"/>
  <c r="I90" i="37"/>
  <c r="I90" i="33"/>
  <c r="I34" i="3"/>
  <c r="I31" i="3"/>
  <c r="K42" i="35"/>
  <c r="I54" i="33"/>
  <c r="I56" i="33"/>
  <c r="K44" i="36"/>
  <c r="G44" i="36" s="1"/>
  <c r="N51" i="33" s="1"/>
  <c r="N76" i="33"/>
  <c r="L44" i="36"/>
  <c r="L43" i="36"/>
  <c r="D73" i="37"/>
  <c r="D54" i="33"/>
  <c r="F42" i="42"/>
  <c r="D27" i="41" s="1"/>
  <c r="D30" i="41"/>
  <c r="P88" i="41"/>
  <c r="P88" i="37"/>
  <c r="P88" i="33"/>
  <c r="N52" i="37"/>
  <c r="D87" i="41"/>
  <c r="D87" i="37"/>
  <c r="D87" i="33"/>
  <c r="N90" i="41"/>
  <c r="N90" i="37"/>
  <c r="N90" i="33"/>
  <c r="H43" i="35"/>
  <c r="I70" i="33" s="1"/>
  <c r="N93" i="41"/>
  <c r="N93" i="37"/>
  <c r="R43" i="39"/>
  <c r="N92" i="41"/>
  <c r="F92" i="37"/>
  <c r="H44" i="38"/>
  <c r="D71" i="37" s="1"/>
  <c r="F43" i="42"/>
  <c r="D28" i="41" s="1"/>
  <c r="F87" i="41"/>
  <c r="F87" i="37"/>
  <c r="F87" i="33"/>
  <c r="P90" i="41"/>
  <c r="P90" i="37"/>
  <c r="P90" i="33"/>
  <c r="K90" i="41"/>
  <c r="K90" i="37"/>
  <c r="K90" i="33"/>
  <c r="G43" i="6"/>
  <c r="N50" i="3" s="1"/>
  <c r="P43" i="34"/>
  <c r="D89" i="37"/>
  <c r="P87" i="41"/>
  <c r="P87" i="37"/>
  <c r="P87" i="33"/>
  <c r="P87" i="3"/>
  <c r="F91" i="41"/>
  <c r="F91" i="37"/>
  <c r="F91" i="33"/>
  <c r="C88" i="41"/>
  <c r="C88" i="37"/>
  <c r="C88" i="33"/>
  <c r="L44" i="6"/>
  <c r="H44" i="6" s="1"/>
  <c r="N71" i="3" s="1"/>
  <c r="N76" i="3"/>
  <c r="N87" i="41"/>
  <c r="N87" i="37"/>
  <c r="N87" i="33"/>
  <c r="N34" i="33"/>
  <c r="K43" i="36"/>
  <c r="N56" i="33"/>
  <c r="K42" i="36"/>
  <c r="L42" i="39"/>
  <c r="J42" i="40"/>
  <c r="N34" i="37"/>
  <c r="J43" i="40"/>
  <c r="J44" i="40"/>
  <c r="F44" i="40" s="1"/>
  <c r="N29" i="37" s="1"/>
  <c r="N32" i="37"/>
  <c r="F42" i="44"/>
  <c r="N27" i="41" s="1"/>
  <c r="N30" i="41"/>
  <c r="J44" i="44"/>
  <c r="N34" i="41"/>
  <c r="J43" i="44"/>
  <c r="N56" i="41"/>
  <c r="K42" i="44"/>
  <c r="D73" i="33"/>
  <c r="N73" i="3"/>
  <c r="N74" i="3"/>
  <c r="J43" i="6"/>
  <c r="I87" i="41"/>
  <c r="I87" i="37"/>
  <c r="I87" i="33"/>
  <c r="J44" i="36"/>
  <c r="I34" i="37"/>
  <c r="I73" i="3"/>
  <c r="I76" i="3"/>
  <c r="L44" i="5"/>
  <c r="H44" i="5" s="1"/>
  <c r="I71" i="3" s="1"/>
  <c r="L42" i="5"/>
  <c r="I76" i="37"/>
  <c r="N56" i="37"/>
  <c r="K43" i="44"/>
  <c r="N53" i="41" s="1"/>
  <c r="C87" i="33"/>
  <c r="C93" i="37"/>
  <c r="C87" i="37"/>
  <c r="I76" i="33"/>
  <c r="L42" i="35"/>
  <c r="L44" i="35"/>
  <c r="I34" i="33"/>
  <c r="J43" i="35"/>
  <c r="J44" i="35"/>
  <c r="J43" i="39"/>
  <c r="I32" i="37"/>
  <c r="L42" i="43"/>
  <c r="B96" i="41"/>
  <c r="D38" i="41" s="1"/>
  <c r="O43" i="43"/>
  <c r="C96" i="41" s="1"/>
  <c r="I25" i="41"/>
  <c r="K87" i="33"/>
  <c r="K87" i="37"/>
  <c r="K44" i="39"/>
  <c r="G44" i="39" s="1"/>
  <c r="I51" i="37" s="1"/>
  <c r="K43" i="39"/>
  <c r="I56" i="37"/>
  <c r="L43" i="40"/>
  <c r="N73" i="37" s="1"/>
  <c r="L42" i="40"/>
  <c r="N76" i="37"/>
  <c r="N74" i="37"/>
  <c r="J43" i="43"/>
  <c r="J42" i="43"/>
  <c r="I34" i="41"/>
  <c r="I56" i="41"/>
  <c r="K44" i="43"/>
  <c r="K43" i="43"/>
  <c r="I76" i="41"/>
  <c r="L43" i="43"/>
  <c r="L44" i="43"/>
  <c r="L44" i="44"/>
  <c r="B97" i="41"/>
  <c r="O43" i="44"/>
  <c r="C97" i="41" s="1"/>
  <c r="N25" i="41"/>
  <c r="B88" i="3"/>
  <c r="D38" i="3" s="1"/>
  <c r="I38" i="3" s="1"/>
  <c r="K43" i="40"/>
  <c r="K42" i="39"/>
  <c r="O43" i="40"/>
  <c r="B90" i="33"/>
  <c r="B91" i="33"/>
  <c r="B87" i="33"/>
  <c r="D38" i="33" s="1"/>
  <c r="B88" i="33"/>
  <c r="B93" i="37"/>
  <c r="B94" i="37"/>
  <c r="B87" i="37"/>
  <c r="B88" i="37"/>
  <c r="B90" i="37"/>
  <c r="B91" i="37"/>
  <c r="N30" i="33" l="1"/>
  <c r="D86" i="3"/>
  <c r="D31" i="3"/>
  <c r="D86" i="33"/>
  <c r="D86" i="37"/>
  <c r="F43" i="1"/>
  <c r="D28" i="3" s="1"/>
  <c r="I86" i="33"/>
  <c r="G43" i="1"/>
  <c r="D50" i="3" s="1"/>
  <c r="R43" i="1"/>
  <c r="P86" i="3" s="1"/>
  <c r="N86" i="37"/>
  <c r="N86" i="41"/>
  <c r="H43" i="1"/>
  <c r="D70" i="3" s="1"/>
  <c r="I38" i="33"/>
  <c r="N86" i="3"/>
  <c r="D80" i="3" s="1"/>
  <c r="D73" i="3"/>
  <c r="I38" i="41"/>
  <c r="K86" i="33"/>
  <c r="D53" i="3"/>
  <c r="K86" i="37"/>
  <c r="K86" i="41"/>
  <c r="I86" i="3"/>
  <c r="D60" i="3" s="1"/>
  <c r="I60" i="3" s="1"/>
  <c r="I86" i="37"/>
  <c r="G44" i="1"/>
  <c r="D51" i="3" s="1"/>
  <c r="F42" i="1"/>
  <c r="D27" i="3" s="1"/>
  <c r="P43" i="1"/>
  <c r="F86" i="33" s="1"/>
  <c r="D74" i="3"/>
  <c r="F44" i="1"/>
  <c r="D29" i="3" s="1"/>
  <c r="D32" i="3"/>
  <c r="N32" i="33"/>
  <c r="F44" i="36"/>
  <c r="N29" i="33" s="1"/>
  <c r="D88" i="41"/>
  <c r="D39" i="41" s="1"/>
  <c r="D88" i="37"/>
  <c r="D88" i="33"/>
  <c r="D88" i="3"/>
  <c r="D39" i="3" s="1"/>
  <c r="P43" i="6"/>
  <c r="N31" i="3"/>
  <c r="F43" i="6"/>
  <c r="N28" i="3" s="1"/>
  <c r="G42" i="44"/>
  <c r="N49" i="41" s="1"/>
  <c r="N52" i="41"/>
  <c r="N30" i="37"/>
  <c r="F42" i="40"/>
  <c r="N27" i="37" s="1"/>
  <c r="I91" i="41"/>
  <c r="I91" i="37"/>
  <c r="I91" i="33"/>
  <c r="Q43" i="36"/>
  <c r="G43" i="36"/>
  <c r="N50" i="33" s="1"/>
  <c r="N53" i="33"/>
  <c r="F89" i="41"/>
  <c r="F89" i="37"/>
  <c r="F89" i="33"/>
  <c r="N74" i="33"/>
  <c r="H44" i="36"/>
  <c r="N71" i="33" s="1"/>
  <c r="K88" i="3"/>
  <c r="K88" i="41"/>
  <c r="K88" i="37"/>
  <c r="K88" i="33"/>
  <c r="H44" i="44"/>
  <c r="N71" i="41" s="1"/>
  <c r="N74" i="41"/>
  <c r="I30" i="41"/>
  <c r="F42" i="43"/>
  <c r="I27" i="41" s="1"/>
  <c r="I93" i="41"/>
  <c r="I93" i="37"/>
  <c r="Q43" i="39"/>
  <c r="G43" i="39"/>
  <c r="I50" i="37" s="1"/>
  <c r="I53" i="37"/>
  <c r="D93" i="41"/>
  <c r="D93" i="37"/>
  <c r="P43" i="39"/>
  <c r="F43" i="39"/>
  <c r="I28" i="37" s="1"/>
  <c r="I31" i="37"/>
  <c r="H44" i="35"/>
  <c r="I71" i="33" s="1"/>
  <c r="I74" i="33"/>
  <c r="N32" i="41"/>
  <c r="F44" i="44"/>
  <c r="N29" i="41" s="1"/>
  <c r="H42" i="39"/>
  <c r="I69" i="37" s="1"/>
  <c r="I72" i="37"/>
  <c r="D60" i="33"/>
  <c r="P93" i="41"/>
  <c r="P93" i="37"/>
  <c r="D38" i="37"/>
  <c r="I38" i="37" s="1"/>
  <c r="I94" i="41"/>
  <c r="I94" i="37"/>
  <c r="D60" i="37" s="1"/>
  <c r="I60" i="37" s="1"/>
  <c r="Q43" i="40"/>
  <c r="G43" i="40"/>
  <c r="N50" i="37" s="1"/>
  <c r="N53" i="37"/>
  <c r="I96" i="41"/>
  <c r="D60" i="41" s="1"/>
  <c r="I53" i="41"/>
  <c r="Q43" i="43"/>
  <c r="K96" i="41" s="1"/>
  <c r="G43" i="43"/>
  <c r="I50" i="41" s="1"/>
  <c r="C94" i="41"/>
  <c r="C94" i="37"/>
  <c r="H44" i="43"/>
  <c r="I71" i="41" s="1"/>
  <c r="I74" i="41"/>
  <c r="I54" i="41"/>
  <c r="G44" i="43"/>
  <c r="I51" i="41" s="1"/>
  <c r="D96" i="41"/>
  <c r="P43" i="43"/>
  <c r="F96" i="41" s="1"/>
  <c r="F43" i="43"/>
  <c r="I28" i="41" s="1"/>
  <c r="I31" i="41"/>
  <c r="H42" i="40"/>
  <c r="N69" i="37" s="1"/>
  <c r="N72" i="37"/>
  <c r="I54" i="37"/>
  <c r="F44" i="35"/>
  <c r="I29" i="33" s="1"/>
  <c r="I32" i="33"/>
  <c r="I72" i="33"/>
  <c r="H42" i="35"/>
  <c r="I69" i="33" s="1"/>
  <c r="I72" i="3"/>
  <c r="H42" i="5"/>
  <c r="I69" i="3" s="1"/>
  <c r="I74" i="3"/>
  <c r="D94" i="41"/>
  <c r="D94" i="37"/>
  <c r="P43" i="40"/>
  <c r="F43" i="40"/>
  <c r="N28" i="37" s="1"/>
  <c r="N52" i="33"/>
  <c r="G42" i="36"/>
  <c r="N49" i="33" s="1"/>
  <c r="N54" i="33"/>
  <c r="G42" i="35"/>
  <c r="I49" i="33" s="1"/>
  <c r="I52" i="33"/>
  <c r="I52" i="37"/>
  <c r="G42" i="39"/>
  <c r="I49" i="37" s="1"/>
  <c r="N96" i="41"/>
  <c r="R43" i="43"/>
  <c r="P96" i="41" s="1"/>
  <c r="H43" i="43"/>
  <c r="I70" i="41" s="1"/>
  <c r="I73" i="41"/>
  <c r="N94" i="41"/>
  <c r="N94" i="37"/>
  <c r="H43" i="40"/>
  <c r="N70" i="37" s="1"/>
  <c r="R43" i="40"/>
  <c r="I72" i="41"/>
  <c r="H42" i="43"/>
  <c r="I69" i="41" s="1"/>
  <c r="D90" i="41"/>
  <c r="D90" i="37"/>
  <c r="D90" i="33"/>
  <c r="F43" i="35"/>
  <c r="I28" i="33" s="1"/>
  <c r="P43" i="35"/>
  <c r="I97" i="41"/>
  <c r="Q43" i="44"/>
  <c r="K97" i="41" s="1"/>
  <c r="G43" i="44"/>
  <c r="N50" i="41" s="1"/>
  <c r="D97" i="41"/>
  <c r="P43" i="44"/>
  <c r="F97" i="41" s="1"/>
  <c r="F43" i="44"/>
  <c r="N28" i="41" s="1"/>
  <c r="N31" i="41"/>
  <c r="I31" i="33"/>
  <c r="N91" i="41"/>
  <c r="D80" i="41" s="1"/>
  <c r="N91" i="37"/>
  <c r="D80" i="37" s="1"/>
  <c r="N91" i="33"/>
  <c r="D80" i="33" s="1"/>
  <c r="H43" i="36"/>
  <c r="N70" i="33" s="1"/>
  <c r="N73" i="33"/>
  <c r="R43" i="36"/>
  <c r="D39" i="33" l="1"/>
  <c r="D39" i="37"/>
  <c r="I80" i="3"/>
  <c r="I60" i="41"/>
  <c r="P86" i="33"/>
  <c r="I60" i="33"/>
  <c r="P86" i="37"/>
  <c r="P86" i="41"/>
  <c r="I80" i="41" s="1"/>
  <c r="I39" i="33"/>
  <c r="F86" i="37"/>
  <c r="F86" i="3"/>
  <c r="I39" i="3" s="1"/>
  <c r="F86" i="41"/>
  <c r="I39" i="41" s="1"/>
  <c r="I80" i="33"/>
  <c r="I80" i="37"/>
  <c r="P94" i="41"/>
  <c r="P94" i="37"/>
  <c r="F90" i="41"/>
  <c r="F90" i="37"/>
  <c r="F90" i="33"/>
  <c r="F94" i="41"/>
  <c r="F94" i="37"/>
  <c r="K93" i="41"/>
  <c r="K93" i="37"/>
  <c r="F88" i="41"/>
  <c r="F88" i="37"/>
  <c r="F88" i="33"/>
  <c r="F88" i="3"/>
  <c r="P91" i="41"/>
  <c r="P91" i="37"/>
  <c r="P91" i="33"/>
  <c r="K94" i="41"/>
  <c r="K94" i="37"/>
  <c r="F93" i="41"/>
  <c r="F93" i="37"/>
  <c r="K91" i="41"/>
  <c r="K91" i="37"/>
  <c r="K91" i="33"/>
  <c r="I39" i="37" l="1"/>
</calcChain>
</file>

<file path=xl/sharedStrings.xml><?xml version="1.0" encoding="utf-8"?>
<sst xmlns="http://schemas.openxmlformats.org/spreadsheetml/2006/main" count="1467" uniqueCount="225">
  <si>
    <t>測定</t>
    <rPh sb="0" eb="2">
      <t>ソクテイ</t>
    </rPh>
    <phoneticPr fontId="1"/>
  </si>
  <si>
    <t>年月</t>
    <rPh sb="0" eb="1">
      <t>ネン</t>
    </rPh>
    <rPh sb="1" eb="2">
      <t>ツキ</t>
    </rPh>
    <phoneticPr fontId="1"/>
  </si>
  <si>
    <t>日</t>
    <rPh sb="0" eb="1">
      <t>ヒ</t>
    </rPh>
    <phoneticPr fontId="1"/>
  </si>
  <si>
    <t>汚　濁　負　荷　量　測　定　記　録　表</t>
    <rPh sb="0" eb="1">
      <t>キタナ</t>
    </rPh>
    <rPh sb="2" eb="3">
      <t>ダク</t>
    </rPh>
    <rPh sb="4" eb="5">
      <t>フ</t>
    </rPh>
    <rPh sb="6" eb="7">
      <t>ニ</t>
    </rPh>
    <rPh sb="8" eb="9">
      <t>リョウ</t>
    </rPh>
    <rPh sb="10" eb="11">
      <t>ソク</t>
    </rPh>
    <rPh sb="12" eb="13">
      <t>サダム</t>
    </rPh>
    <rPh sb="14" eb="15">
      <t>キ</t>
    </rPh>
    <rPh sb="16" eb="17">
      <t>リョク</t>
    </rPh>
    <rPh sb="18" eb="19">
      <t>ヒョウ</t>
    </rPh>
    <phoneticPr fontId="1"/>
  </si>
  <si>
    <t>測定者</t>
    <rPh sb="0" eb="2">
      <t>ソクテイ</t>
    </rPh>
    <rPh sb="2" eb="3">
      <t>シャ</t>
    </rPh>
    <phoneticPr fontId="1"/>
  </si>
  <si>
    <t>場所</t>
    <rPh sb="0" eb="2">
      <t>バショ</t>
    </rPh>
    <phoneticPr fontId="1"/>
  </si>
  <si>
    <t>時刻</t>
    <rPh sb="0" eb="2">
      <t>ジコク</t>
    </rPh>
    <phoneticPr fontId="1"/>
  </si>
  <si>
    <t>排水量</t>
    <rPh sb="0" eb="2">
      <t>ハイスイ</t>
    </rPh>
    <rPh sb="2" eb="3">
      <t>リョウ</t>
    </rPh>
    <phoneticPr fontId="1"/>
  </si>
  <si>
    <t>汚濁負荷量</t>
    <rPh sb="0" eb="2">
      <t>オダク</t>
    </rPh>
    <rPh sb="2" eb="4">
      <t>フカ</t>
    </rPh>
    <rPh sb="4" eb="5">
      <t>リョウ</t>
    </rPh>
    <phoneticPr fontId="1"/>
  </si>
  <si>
    <t>備考</t>
    <rPh sb="0" eb="2">
      <t>ビコウ</t>
    </rPh>
    <phoneticPr fontId="1"/>
  </si>
  <si>
    <t>計　　　測</t>
    <rPh sb="0" eb="1">
      <t>ケイ</t>
    </rPh>
    <rPh sb="4" eb="5">
      <t>ソク</t>
    </rPh>
    <phoneticPr fontId="1"/>
  </si>
  <si>
    <t>ＣＯＤ</t>
    <phoneticPr fontId="1"/>
  </si>
  <si>
    <t>Ｎ</t>
    <phoneticPr fontId="1"/>
  </si>
  <si>
    <t>Ｐ</t>
    <phoneticPr fontId="1"/>
  </si>
  <si>
    <t>ＣＯＤ</t>
    <phoneticPr fontId="1"/>
  </si>
  <si>
    <t>Ｎ</t>
    <phoneticPr fontId="1"/>
  </si>
  <si>
    <t>Ｐ</t>
    <phoneticPr fontId="1"/>
  </si>
  <si>
    <t>（mg/L）</t>
    <phoneticPr fontId="1"/>
  </si>
  <si>
    <t>（kg/日）</t>
    <rPh sb="4" eb="5">
      <t>ヒ</t>
    </rPh>
    <phoneticPr fontId="1"/>
  </si>
  <si>
    <t>汚濁負荷量の算定の基礎となった資料を合わせて保存すること。</t>
    <phoneticPr fontId="2"/>
  </si>
  <si>
    <t>月間平均値</t>
    <phoneticPr fontId="2"/>
  </si>
  <si>
    <t>月間最大値</t>
    <rPh sb="2" eb="5">
      <t>サイダイチ</t>
    </rPh>
    <phoneticPr fontId="2"/>
  </si>
  <si>
    <t>月間最小値</t>
    <rPh sb="0" eb="5">
      <t>ゲッカンサイショウチ</t>
    </rPh>
    <phoneticPr fontId="2"/>
  </si>
  <si>
    <t>備考</t>
    <phoneticPr fontId="2"/>
  </si>
  <si>
    <t>（報告書記載用）</t>
    <rPh sb="1" eb="4">
      <t>ホウコクショ</t>
    </rPh>
    <rPh sb="4" eb="6">
      <t>キサイ</t>
    </rPh>
    <rPh sb="6" eb="7">
      <t>ヨウ</t>
    </rPh>
    <phoneticPr fontId="2"/>
  </si>
  <si>
    <t>濃度</t>
    <rPh sb="0" eb="2">
      <t>ノウド</t>
    </rPh>
    <phoneticPr fontId="2"/>
  </si>
  <si>
    <t>汚濁負荷量</t>
    <rPh sb="0" eb="2">
      <t>オダク</t>
    </rPh>
    <rPh sb="2" eb="5">
      <t>フカリョウ</t>
    </rPh>
    <phoneticPr fontId="2"/>
  </si>
  <si>
    <t>①測定年月日</t>
    <rPh sb="1" eb="6">
      <t>ソクテイネンガッピ</t>
    </rPh>
    <phoneticPr fontId="3"/>
  </si>
  <si>
    <t>②測定者</t>
    <rPh sb="1" eb="4">
      <t>ソクテイシャ</t>
    </rPh>
    <phoneticPr fontId="3"/>
  </si>
  <si>
    <t>③場所</t>
    <rPh sb="1" eb="3">
      <t>バショ</t>
    </rPh>
    <phoneticPr fontId="3"/>
  </si>
  <si>
    <t>④時刻</t>
    <rPh sb="1" eb="3">
      <t>ジコク</t>
    </rPh>
    <phoneticPr fontId="3"/>
  </si>
  <si>
    <t>⑥排水量</t>
    <rPh sb="1" eb="4">
      <t>ハイスイリョウ</t>
    </rPh>
    <phoneticPr fontId="3"/>
  </si>
  <si>
    <t>⑧備考</t>
    <rPh sb="1" eb="3">
      <t>ビコウ</t>
    </rPh>
    <phoneticPr fontId="3"/>
  </si>
  <si>
    <t>特定排出水の実測排水量を入力します。</t>
    <rPh sb="0" eb="5">
      <t>トクテイハイシュツスイ</t>
    </rPh>
    <rPh sb="6" eb="8">
      <t>ジッソク</t>
    </rPh>
    <rPh sb="8" eb="11">
      <t>ハイスイリョウ</t>
    </rPh>
    <rPh sb="12" eb="14">
      <t>ニュウリョク</t>
    </rPh>
    <phoneticPr fontId="3"/>
  </si>
  <si>
    <t>⑦汚濁負荷量</t>
    <phoneticPr fontId="3"/>
  </si>
  <si>
    <t>※事業場番号</t>
    <rPh sb="1" eb="6">
      <t>ジギョウジョウバンゴウ</t>
    </rPh>
    <phoneticPr fontId="3"/>
  </si>
  <si>
    <t>令和</t>
    <rPh sb="0" eb="2">
      <t>レイワ</t>
    </rPh>
    <phoneticPr fontId="3"/>
  </si>
  <si>
    <t>年</t>
    <rPh sb="0" eb="1">
      <t>ネン</t>
    </rPh>
    <phoneticPr fontId="3"/>
  </si>
  <si>
    <t>月</t>
    <rPh sb="0" eb="1">
      <t>ガツ</t>
    </rPh>
    <phoneticPr fontId="3"/>
  </si>
  <si>
    <t>日</t>
    <rPh sb="0" eb="1">
      <t>ニチ</t>
    </rPh>
    <phoneticPr fontId="3"/>
  </si>
  <si>
    <t>事業場所在地</t>
    <rPh sb="0" eb="3">
      <t>ジギョウジョウ</t>
    </rPh>
    <rPh sb="3" eb="6">
      <t>ショザイチ</t>
    </rPh>
    <phoneticPr fontId="3"/>
  </si>
  <si>
    <t>事業場名</t>
    <rPh sb="0" eb="4">
      <t>ジギョウジョウメイ</t>
    </rPh>
    <phoneticPr fontId="3"/>
  </si>
  <si>
    <t>届出者住所</t>
    <rPh sb="0" eb="5">
      <t>トドケデシャジュウショ</t>
    </rPh>
    <phoneticPr fontId="3"/>
  </si>
  <si>
    <t>連絡先電話番号</t>
    <rPh sb="0" eb="3">
      <t>レンラクサキ</t>
    </rPh>
    <rPh sb="3" eb="7">
      <t>デンワバンゴウ</t>
    </rPh>
    <phoneticPr fontId="3"/>
  </si>
  <si>
    <t>届出者名</t>
    <rPh sb="0" eb="4">
      <t>トドケデシャメイ</t>
    </rPh>
    <phoneticPr fontId="3"/>
  </si>
  <si>
    <t>１　ＣＯＤ</t>
    <phoneticPr fontId="3"/>
  </si>
  <si>
    <t>最大日平均COD濃度（mg/l）</t>
    <rPh sb="0" eb="2">
      <t>サイダイ</t>
    </rPh>
    <rPh sb="2" eb="3">
      <t>ニチ</t>
    </rPh>
    <rPh sb="3" eb="5">
      <t>ヘイキン</t>
    </rPh>
    <rPh sb="8" eb="10">
      <t>ノウド</t>
    </rPh>
    <phoneticPr fontId="3"/>
  </si>
  <si>
    <t>水質自動計測器稼働率（％）</t>
    <rPh sb="0" eb="7">
      <t>スイシツジドウケイソクキ</t>
    </rPh>
    <rPh sb="7" eb="10">
      <t>カドウリツ</t>
    </rPh>
    <phoneticPr fontId="3"/>
  </si>
  <si>
    <t>年間最大COD負荷量（kg／日）</t>
    <rPh sb="0" eb="4">
      <t>ネンカンサイダイ</t>
    </rPh>
    <rPh sb="7" eb="10">
      <t>フカリョウ</t>
    </rPh>
    <rPh sb="14" eb="15">
      <t>ニチ</t>
    </rPh>
    <phoneticPr fontId="3"/>
  </si>
  <si>
    <t>汚 濁 負 荷 量 測 定 結 果 報 告 書</t>
    <rPh sb="0" eb="1">
      <t>オ</t>
    </rPh>
    <rPh sb="2" eb="3">
      <t>ダク</t>
    </rPh>
    <rPh sb="4" eb="5">
      <t>フ</t>
    </rPh>
    <rPh sb="6" eb="7">
      <t>ニ</t>
    </rPh>
    <rPh sb="8" eb="9">
      <t>リョウ</t>
    </rPh>
    <rPh sb="10" eb="11">
      <t>ソク</t>
    </rPh>
    <rPh sb="12" eb="13">
      <t>サダ</t>
    </rPh>
    <rPh sb="14" eb="15">
      <t>ケツ</t>
    </rPh>
    <rPh sb="16" eb="17">
      <t>カ</t>
    </rPh>
    <rPh sb="18" eb="19">
      <t>ホウ</t>
    </rPh>
    <rPh sb="20" eb="21">
      <t>コク</t>
    </rPh>
    <rPh sb="22" eb="23">
      <t>ショ</t>
    </rPh>
    <phoneticPr fontId="3"/>
  </si>
  <si>
    <t>×100</t>
    <phoneticPr fontId="3"/>
  </si>
  <si>
    <t>＝</t>
    <phoneticPr fontId="3"/>
  </si>
  <si>
    <t>％</t>
    <phoneticPr fontId="3"/>
  </si>
  <si>
    <t>最小　　　〃　　（kg／日）</t>
    <rPh sb="0" eb="2">
      <t>サイショウ</t>
    </rPh>
    <rPh sb="12" eb="13">
      <t>ニチ</t>
    </rPh>
    <phoneticPr fontId="3"/>
  </si>
  <si>
    <t>月間測定日数(欠測日数)（日）</t>
    <rPh sb="0" eb="6">
      <t>ゲッカンソクテイニッスウ</t>
    </rPh>
    <rPh sb="7" eb="11">
      <t>ケッソクニッスウ</t>
    </rPh>
    <rPh sb="13" eb="14">
      <t>ニチ</t>
    </rPh>
    <phoneticPr fontId="3"/>
  </si>
  <si>
    <t>平均ＣＯＤ濃度（mg/l）</t>
    <rPh sb="0" eb="2">
      <t>ヘイキン</t>
    </rPh>
    <rPh sb="5" eb="7">
      <t>ノウド</t>
    </rPh>
    <phoneticPr fontId="3"/>
  </si>
  <si>
    <t>平均ＣＯＤ負荷量（kg／日）</t>
    <rPh sb="0" eb="2">
      <t>ヘイキン</t>
    </rPh>
    <rPh sb="5" eb="8">
      <t>フカリョウ</t>
    </rPh>
    <rPh sb="12" eb="13">
      <t>ニチ</t>
    </rPh>
    <phoneticPr fontId="3"/>
  </si>
  <si>
    <t>最大　　　〃　　（kg／日）</t>
    <rPh sb="0" eb="2">
      <t>サイダイ</t>
    </rPh>
    <rPh sb="12" eb="13">
      <t>ニチ</t>
    </rPh>
    <phoneticPr fontId="3"/>
  </si>
  <si>
    <t>最小　　　〃 　　（mg/l）</t>
    <rPh sb="0" eb="2">
      <t>サイショウ</t>
    </rPh>
    <phoneticPr fontId="3"/>
  </si>
  <si>
    <t>超　過　日　数（日）</t>
    <rPh sb="0" eb="1">
      <t>チョウ</t>
    </rPh>
    <rPh sb="2" eb="3">
      <t>カ</t>
    </rPh>
    <rPh sb="4" eb="5">
      <t>ニチ</t>
    </rPh>
    <rPh sb="6" eb="7">
      <t>スウ</t>
    </rPh>
    <rPh sb="8" eb="9">
      <t>ニチ</t>
    </rPh>
    <phoneticPr fontId="3"/>
  </si>
  <si>
    <t>２　窒素含有量</t>
    <rPh sb="2" eb="7">
      <t>チッソガンユウリョウ</t>
    </rPh>
    <phoneticPr fontId="3"/>
  </si>
  <si>
    <t>平均窒素含有量（mg/l）</t>
    <rPh sb="0" eb="2">
      <t>ヘイキン</t>
    </rPh>
    <rPh sb="2" eb="7">
      <t>チッソガンユウリョウ</t>
    </rPh>
    <phoneticPr fontId="3"/>
  </si>
  <si>
    <t>最大日平均りん含有量（mg/l）</t>
    <rPh sb="0" eb="2">
      <t>サイダイ</t>
    </rPh>
    <rPh sb="2" eb="3">
      <t>ニチ</t>
    </rPh>
    <rPh sb="3" eb="5">
      <t>ヘイキン</t>
    </rPh>
    <rPh sb="7" eb="10">
      <t>ガンユウリョウ</t>
    </rPh>
    <phoneticPr fontId="3"/>
  </si>
  <si>
    <t>最小　　　　〃　　　（mg/l）</t>
    <rPh sb="0" eb="2">
      <t>サイショウ</t>
    </rPh>
    <phoneticPr fontId="3"/>
  </si>
  <si>
    <t>平均りん負荷量（kg／日）</t>
    <rPh sb="0" eb="2">
      <t>ヘイキン</t>
    </rPh>
    <rPh sb="4" eb="7">
      <t>フカリョウ</t>
    </rPh>
    <rPh sb="11" eb="12">
      <t>ニチ</t>
    </rPh>
    <phoneticPr fontId="3"/>
  </si>
  <si>
    <t>最大　　〃　　（kg／日）</t>
    <rPh sb="0" eb="2">
      <t>サイダイ</t>
    </rPh>
    <rPh sb="11" eb="12">
      <t>ニチ</t>
    </rPh>
    <phoneticPr fontId="3"/>
  </si>
  <si>
    <t>最小　　〃　　（kg／日）</t>
    <rPh sb="0" eb="2">
      <t>サイショウ</t>
    </rPh>
    <rPh sb="11" eb="12">
      <t>ニチ</t>
    </rPh>
    <phoneticPr fontId="3"/>
  </si>
  <si>
    <t>年間最大窒素負荷量（kg／日）</t>
    <rPh sb="0" eb="4">
      <t>ネンカンサイダイ</t>
    </rPh>
    <rPh sb="4" eb="6">
      <t>チッソ</t>
    </rPh>
    <rPh sb="6" eb="9">
      <t>フカリョウ</t>
    </rPh>
    <rPh sb="13" eb="14">
      <t>ニチ</t>
    </rPh>
    <phoneticPr fontId="3"/>
  </si>
  <si>
    <t>最大日平均窒素含有量（mg/l）</t>
    <rPh sb="0" eb="2">
      <t>サイダイ</t>
    </rPh>
    <rPh sb="2" eb="3">
      <t>ニチ</t>
    </rPh>
    <rPh sb="3" eb="5">
      <t>ヘイキン</t>
    </rPh>
    <rPh sb="5" eb="7">
      <t>チッソ</t>
    </rPh>
    <rPh sb="7" eb="10">
      <t>ガンユウリョウ</t>
    </rPh>
    <phoneticPr fontId="3"/>
  </si>
  <si>
    <t>平均窒素負荷量（kg／日）</t>
    <rPh sb="0" eb="2">
      <t>ヘイキン</t>
    </rPh>
    <rPh sb="2" eb="4">
      <t>チッソ</t>
    </rPh>
    <rPh sb="4" eb="7">
      <t>フカリョウ</t>
    </rPh>
    <rPh sb="11" eb="12">
      <t>ニチ</t>
    </rPh>
    <phoneticPr fontId="3"/>
  </si>
  <si>
    <t>年間最大りん負荷量（kg／日）</t>
    <rPh sb="0" eb="4">
      <t>ネンカンサイダイ</t>
    </rPh>
    <rPh sb="6" eb="9">
      <t>フカリョウ</t>
    </rPh>
    <rPh sb="13" eb="14">
      <t>ニチ</t>
    </rPh>
    <phoneticPr fontId="3"/>
  </si>
  <si>
    <t>平均りん含有量（mg/l）</t>
    <rPh sb="0" eb="2">
      <t>ヘイキン</t>
    </rPh>
    <rPh sb="4" eb="7">
      <t>ガンユウリョウ</t>
    </rPh>
    <phoneticPr fontId="3"/>
  </si>
  <si>
    <t>３　りん含有量</t>
    <rPh sb="4" eb="7">
      <t>ガンユウリョウ</t>
    </rPh>
    <phoneticPr fontId="3"/>
  </si>
  <si>
    <t>項　　　　　目</t>
    <rPh sb="0" eb="1">
      <t>コウ</t>
    </rPh>
    <rPh sb="6" eb="7">
      <t>モク</t>
    </rPh>
    <phoneticPr fontId="3"/>
  </si>
  <si>
    <t>（</t>
    <phoneticPr fontId="3"/>
  </si>
  <si>
    <t>）</t>
    <phoneticPr fontId="3"/>
  </si>
  <si>
    <t>総 量 規 制 基 準（kg／日）</t>
    <rPh sb="0" eb="1">
      <t>ソウ</t>
    </rPh>
    <rPh sb="2" eb="3">
      <t>リョウ</t>
    </rPh>
    <rPh sb="4" eb="5">
      <t>ノリ</t>
    </rPh>
    <rPh sb="6" eb="7">
      <t>セイ</t>
    </rPh>
    <rPh sb="8" eb="9">
      <t>モト</t>
    </rPh>
    <rPh sb="10" eb="11">
      <t>ジュン</t>
    </rPh>
    <rPh sb="15" eb="16">
      <t>ニチ</t>
    </rPh>
    <phoneticPr fontId="3"/>
  </si>
  <si>
    <t>①年月日</t>
    <rPh sb="1" eb="4">
      <t>ネンガッピ</t>
    </rPh>
    <phoneticPr fontId="3"/>
  </si>
  <si>
    <t>入力不要です。</t>
    <phoneticPr fontId="3"/>
  </si>
  <si>
    <t>報告年月日を入力します。</t>
    <rPh sb="0" eb="2">
      <t>ホウコク</t>
    </rPh>
    <rPh sb="2" eb="5">
      <t>ネンガッピ</t>
    </rPh>
    <rPh sb="6" eb="8">
      <t>ニュウリョク</t>
    </rPh>
    <phoneticPr fontId="3"/>
  </si>
  <si>
    <t>　水質自動測定器等により得た結果をもとに記録表を入力します。</t>
    <rPh sb="1" eb="9">
      <t>スイシツジドウソクテイキトウ</t>
    </rPh>
    <rPh sb="12" eb="13">
      <t>エ</t>
    </rPh>
    <rPh sb="14" eb="16">
      <t>ケッカ</t>
    </rPh>
    <rPh sb="20" eb="23">
      <t>キロクヒョウ</t>
    </rPh>
    <rPh sb="24" eb="26">
      <t>ニュウリョク</t>
    </rPh>
    <phoneticPr fontId="3"/>
  </si>
  <si>
    <t>測定を実施した担当者名を入力します。</t>
    <rPh sb="0" eb="2">
      <t>ソクテイ</t>
    </rPh>
    <rPh sb="3" eb="5">
      <t>ジッシ</t>
    </rPh>
    <rPh sb="7" eb="10">
      <t>タントウシャ</t>
    </rPh>
    <rPh sb="9" eb="10">
      <t>モノ</t>
    </rPh>
    <rPh sb="10" eb="11">
      <t>ナ</t>
    </rPh>
    <rPh sb="12" eb="14">
      <t>ニュウリョク</t>
    </rPh>
    <phoneticPr fontId="3"/>
  </si>
  <si>
    <t>測定を実施した場所を入力します。（入力例：最終放流、A排水）</t>
    <rPh sb="0" eb="2">
      <t>ソクテイ</t>
    </rPh>
    <rPh sb="3" eb="5">
      <t>ジッシ</t>
    </rPh>
    <rPh sb="7" eb="9">
      <t>バショ</t>
    </rPh>
    <rPh sb="10" eb="12">
      <t>ニュウリョク</t>
    </rPh>
    <rPh sb="17" eb="20">
      <t>ニュウリョクレイ</t>
    </rPh>
    <rPh sb="21" eb="23">
      <t>サイシュウ</t>
    </rPh>
    <rPh sb="23" eb="25">
      <t>ホウリュウ</t>
    </rPh>
    <rPh sb="27" eb="29">
      <t>ハイスイ</t>
    </rPh>
    <phoneticPr fontId="3"/>
  </si>
  <si>
    <r>
      <t>平 均 総 排 水 量（ｍ</t>
    </r>
    <r>
      <rPr>
        <vertAlign val="superscript"/>
        <sz val="11"/>
        <rFont val="ＭＳ 明朝"/>
        <family val="1"/>
        <charset val="128"/>
      </rPr>
      <t>3</t>
    </r>
    <r>
      <rPr>
        <sz val="11"/>
        <rFont val="ＭＳ 明朝"/>
        <family val="1"/>
        <charset val="128"/>
      </rPr>
      <t>／日）</t>
    </r>
    <rPh sb="0" eb="1">
      <t>ヒラ</t>
    </rPh>
    <rPh sb="2" eb="3">
      <t>ヒトシ</t>
    </rPh>
    <rPh sb="4" eb="5">
      <t>ソウ</t>
    </rPh>
    <rPh sb="6" eb="7">
      <t>ハイ</t>
    </rPh>
    <rPh sb="8" eb="9">
      <t>ミズ</t>
    </rPh>
    <rPh sb="10" eb="11">
      <t>リョウ</t>
    </rPh>
    <rPh sb="15" eb="16">
      <t>ニチ</t>
    </rPh>
    <phoneticPr fontId="3"/>
  </si>
  <si>
    <r>
      <t>平均特定排出水量（ｍ</t>
    </r>
    <r>
      <rPr>
        <vertAlign val="superscript"/>
        <sz val="11"/>
        <rFont val="ＭＳ 明朝"/>
        <family val="1"/>
        <charset val="128"/>
      </rPr>
      <t>3</t>
    </r>
    <r>
      <rPr>
        <sz val="11"/>
        <rFont val="ＭＳ 明朝"/>
        <family val="1"/>
        <charset val="128"/>
      </rPr>
      <t>／日）</t>
    </r>
    <rPh sb="0" eb="8">
      <t>ヘイキントクテイハイシュツスイリョウ</t>
    </rPh>
    <rPh sb="12" eb="13">
      <t>ニチ</t>
    </rPh>
    <phoneticPr fontId="3"/>
  </si>
  <si>
    <r>
      <t>最大　　〃　　　（ｍ</t>
    </r>
    <r>
      <rPr>
        <vertAlign val="superscript"/>
        <sz val="11"/>
        <rFont val="ＭＳ 明朝"/>
        <family val="1"/>
        <charset val="128"/>
      </rPr>
      <t>3</t>
    </r>
    <r>
      <rPr>
        <sz val="11"/>
        <rFont val="ＭＳ 明朝"/>
        <family val="1"/>
        <charset val="128"/>
      </rPr>
      <t>／日）</t>
    </r>
    <rPh sb="0" eb="2">
      <t>サイダイ</t>
    </rPh>
    <rPh sb="12" eb="13">
      <t>ニチ</t>
    </rPh>
    <phoneticPr fontId="3"/>
  </si>
  <si>
    <r>
      <t>最小　　〃　　　（ｍ</t>
    </r>
    <r>
      <rPr>
        <vertAlign val="superscript"/>
        <sz val="11"/>
        <rFont val="ＭＳ 明朝"/>
        <family val="1"/>
        <charset val="128"/>
      </rPr>
      <t>3</t>
    </r>
    <r>
      <rPr>
        <sz val="11"/>
        <rFont val="ＭＳ 明朝"/>
        <family val="1"/>
        <charset val="128"/>
      </rPr>
      <t>／日）</t>
    </r>
    <rPh sb="0" eb="2">
      <t>サイショウ</t>
    </rPh>
    <rPh sb="12" eb="13">
      <t>ニチ</t>
    </rPh>
    <phoneticPr fontId="3"/>
  </si>
  <si>
    <r>
      <t>年間最大特定排出水量（ｍ</t>
    </r>
    <r>
      <rPr>
        <vertAlign val="superscript"/>
        <sz val="11"/>
        <rFont val="ＭＳ 明朝"/>
        <family val="1"/>
        <charset val="128"/>
      </rPr>
      <t>3</t>
    </r>
    <r>
      <rPr>
        <sz val="11"/>
        <rFont val="ＭＳ 明朝"/>
        <family val="1"/>
        <charset val="128"/>
      </rPr>
      <t>／日）</t>
    </r>
    <rPh sb="0" eb="2">
      <t>ネンカン</t>
    </rPh>
    <rPh sb="2" eb="4">
      <t>サイダイ</t>
    </rPh>
    <rPh sb="4" eb="6">
      <t>トクテイ</t>
    </rPh>
    <rPh sb="6" eb="8">
      <t>ハイシュツ</t>
    </rPh>
    <rPh sb="8" eb="10">
      <t>スイリョウ</t>
    </rPh>
    <rPh sb="14" eb="15">
      <t>ニチ</t>
    </rPh>
    <phoneticPr fontId="3"/>
  </si>
  <si>
    <r>
      <t>（m</t>
    </r>
    <r>
      <rPr>
        <vertAlign val="superscript"/>
        <sz val="11"/>
        <rFont val="ＭＳ 明朝"/>
        <family val="1"/>
        <charset val="128"/>
      </rPr>
      <t>3</t>
    </r>
    <r>
      <rPr>
        <sz val="11"/>
        <rFont val="ＭＳ 明朝"/>
        <family val="1"/>
        <charset val="128"/>
      </rPr>
      <t>/日）</t>
    </r>
    <rPh sb="4" eb="5">
      <t>ニチ</t>
    </rPh>
    <phoneticPr fontId="1"/>
  </si>
  <si>
    <t>濃度最大値・最小値判定</t>
    <rPh sb="0" eb="2">
      <t>ノウド</t>
    </rPh>
    <rPh sb="2" eb="4">
      <t>サイダイ</t>
    </rPh>
    <rPh sb="4" eb="5">
      <t>チ</t>
    </rPh>
    <rPh sb="6" eb="9">
      <t>サイショウチ</t>
    </rPh>
    <rPh sb="9" eb="11">
      <t>ハンテイ</t>
    </rPh>
    <phoneticPr fontId="2"/>
  </si>
  <si>
    <t>4～6月</t>
    <rPh sb="3" eb="4">
      <t>ガツ</t>
    </rPh>
    <phoneticPr fontId="12"/>
  </si>
  <si>
    <t>報告書</t>
    <rPh sb="0" eb="3">
      <t>ホウコクショ</t>
    </rPh>
    <phoneticPr fontId="12"/>
  </si>
  <si>
    <t>記録表(4月)</t>
    <rPh sb="0" eb="3">
      <t>キロクヒョウ</t>
    </rPh>
    <rPh sb="5" eb="6">
      <t>ガツ</t>
    </rPh>
    <phoneticPr fontId="12"/>
  </si>
  <si>
    <t>記録表(5月)</t>
    <rPh sb="0" eb="3">
      <t>キロクヒョウ</t>
    </rPh>
    <rPh sb="5" eb="6">
      <t>ガツ</t>
    </rPh>
    <phoneticPr fontId="12"/>
  </si>
  <si>
    <t>記録表(6月)</t>
    <rPh sb="0" eb="3">
      <t>キロクヒョウ</t>
    </rPh>
    <rPh sb="5" eb="6">
      <t>ガツ</t>
    </rPh>
    <phoneticPr fontId="12"/>
  </si>
  <si>
    <t>記録表(7月)</t>
    <rPh sb="0" eb="3">
      <t>キロクヒョウ</t>
    </rPh>
    <rPh sb="5" eb="6">
      <t>ガツ</t>
    </rPh>
    <phoneticPr fontId="12"/>
  </si>
  <si>
    <t>記録表(8月)</t>
    <rPh sb="0" eb="3">
      <t>キロクヒョウ</t>
    </rPh>
    <rPh sb="5" eb="6">
      <t>ガツ</t>
    </rPh>
    <phoneticPr fontId="12"/>
  </si>
  <si>
    <t>記録表(9月)</t>
    <rPh sb="0" eb="3">
      <t>キロクヒョウ</t>
    </rPh>
    <rPh sb="5" eb="6">
      <t>ガツ</t>
    </rPh>
    <phoneticPr fontId="12"/>
  </si>
  <si>
    <t>7～9月</t>
    <rPh sb="3" eb="4">
      <t>ガツ</t>
    </rPh>
    <phoneticPr fontId="12"/>
  </si>
  <si>
    <t>10～12月</t>
    <rPh sb="5" eb="6">
      <t>ガツ</t>
    </rPh>
    <phoneticPr fontId="12"/>
  </si>
  <si>
    <t>記録表(10月)</t>
    <rPh sb="0" eb="3">
      <t>キロクヒョウ</t>
    </rPh>
    <rPh sb="6" eb="7">
      <t>ガツ</t>
    </rPh>
    <phoneticPr fontId="12"/>
  </si>
  <si>
    <t>記録表(11月)</t>
    <rPh sb="0" eb="3">
      <t>キロクヒョウ</t>
    </rPh>
    <rPh sb="6" eb="7">
      <t>ガツ</t>
    </rPh>
    <phoneticPr fontId="12"/>
  </si>
  <si>
    <t>記録表(12月)</t>
    <rPh sb="0" eb="3">
      <t>キロクヒョウ</t>
    </rPh>
    <rPh sb="6" eb="7">
      <t>ガツ</t>
    </rPh>
    <phoneticPr fontId="12"/>
  </si>
  <si>
    <t>1～3月</t>
    <rPh sb="3" eb="4">
      <t>ガツ</t>
    </rPh>
    <phoneticPr fontId="12"/>
  </si>
  <si>
    <t>記録表(1月)</t>
    <rPh sb="0" eb="3">
      <t>キロクヒョウ</t>
    </rPh>
    <rPh sb="5" eb="6">
      <t>ガツ</t>
    </rPh>
    <phoneticPr fontId="12"/>
  </si>
  <si>
    <t>記録表(2月)</t>
    <rPh sb="0" eb="3">
      <t>キロクヒョウ</t>
    </rPh>
    <rPh sb="5" eb="6">
      <t>ガツ</t>
    </rPh>
    <phoneticPr fontId="12"/>
  </si>
  <si>
    <t>記録表(3月)</t>
    <rPh sb="0" eb="3">
      <t>キロクヒョウ</t>
    </rPh>
    <rPh sb="5" eb="6">
      <t>ガツ</t>
    </rPh>
    <phoneticPr fontId="12"/>
  </si>
  <si>
    <t>TOPページへ戻る</t>
    <rPh sb="7" eb="8">
      <t>モド</t>
    </rPh>
    <phoneticPr fontId="3"/>
  </si>
  <si>
    <t>基本情報入力</t>
    <rPh sb="0" eb="6">
      <t>キホンジョウホウニュウリョク</t>
    </rPh>
    <phoneticPr fontId="12"/>
  </si>
  <si>
    <t>基本情報入力</t>
    <rPh sb="0" eb="4">
      <t>キホンジョウホウ</t>
    </rPh>
    <rPh sb="4" eb="6">
      <t>ニュウリョク</t>
    </rPh>
    <phoneticPr fontId="15"/>
  </si>
  <si>
    <t>事業場所在地</t>
    <rPh sb="0" eb="3">
      <t>ジギョウジョウ</t>
    </rPh>
    <rPh sb="3" eb="6">
      <t>ショザイチ</t>
    </rPh>
    <phoneticPr fontId="15"/>
  </si>
  <si>
    <t>事業場名</t>
    <rPh sb="0" eb="4">
      <t>ジギョウジョウメイ</t>
    </rPh>
    <phoneticPr fontId="15"/>
  </si>
  <si>
    <t>連絡先電話番号</t>
    <rPh sb="0" eb="7">
      <t>レンラクサキデンワバンゴウ</t>
    </rPh>
    <phoneticPr fontId="15"/>
  </si>
  <si>
    <t>届出者住所</t>
    <rPh sb="0" eb="2">
      <t>トドケデ</t>
    </rPh>
    <rPh sb="2" eb="3">
      <t>シャ</t>
    </rPh>
    <rPh sb="3" eb="5">
      <t>ジュウショ</t>
    </rPh>
    <phoneticPr fontId="15"/>
  </si>
  <si>
    <t>届出者名</t>
    <rPh sb="0" eb="4">
      <t>トドケデシャメイ</t>
    </rPh>
    <phoneticPr fontId="15"/>
  </si>
  <si>
    <t>窒素</t>
    <rPh sb="0" eb="2">
      <t>チッソ</t>
    </rPh>
    <phoneticPr fontId="15"/>
  </si>
  <si>
    <t>りん</t>
    <phoneticPr fontId="15"/>
  </si>
  <si>
    <t>TOPページへ戻る</t>
    <rPh sb="7" eb="8">
      <t>モド</t>
    </rPh>
    <phoneticPr fontId="15"/>
  </si>
  <si>
    <t>排水量・汚濁負荷量月内最大日判定</t>
    <rPh sb="0" eb="3">
      <t>ハイスイリョウ</t>
    </rPh>
    <rPh sb="4" eb="6">
      <t>オダク</t>
    </rPh>
    <rPh sb="6" eb="8">
      <t>フカ</t>
    </rPh>
    <rPh sb="8" eb="9">
      <t>リョウ</t>
    </rPh>
    <rPh sb="9" eb="11">
      <t>ゲツナイ</t>
    </rPh>
    <rPh sb="11" eb="13">
      <t>サイダイ</t>
    </rPh>
    <rPh sb="13" eb="14">
      <t>ビ</t>
    </rPh>
    <rPh sb="14" eb="16">
      <t>ハンテイ</t>
    </rPh>
    <phoneticPr fontId="2"/>
  </si>
  <si>
    <t>排水量</t>
    <rPh sb="0" eb="3">
      <t>ハイスイリョウ</t>
    </rPh>
    <phoneticPr fontId="2"/>
  </si>
  <si>
    <t>COD</t>
    <phoneticPr fontId="3"/>
  </si>
  <si>
    <t>窒素</t>
    <rPh sb="0" eb="2">
      <t>チッソ</t>
    </rPh>
    <phoneticPr fontId="3"/>
  </si>
  <si>
    <t>りん</t>
    <phoneticPr fontId="3"/>
  </si>
  <si>
    <t>特定排出水量</t>
    <phoneticPr fontId="3"/>
  </si>
  <si>
    <t>4月</t>
    <rPh sb="1" eb="2">
      <t>ガツ</t>
    </rPh>
    <phoneticPr fontId="3"/>
  </si>
  <si>
    <t>5月</t>
    <rPh sb="1" eb="2">
      <t>ガツ</t>
    </rPh>
    <phoneticPr fontId="3"/>
  </si>
  <si>
    <t>6月</t>
    <rPh sb="1" eb="2">
      <t>ガツ</t>
    </rPh>
    <phoneticPr fontId="3"/>
  </si>
  <si>
    <t>7月</t>
  </si>
  <si>
    <t>8月</t>
  </si>
  <si>
    <t>9月</t>
  </si>
  <si>
    <t>10月</t>
  </si>
  <si>
    <t>11月</t>
  </si>
  <si>
    <t>12月</t>
  </si>
  <si>
    <t>1月</t>
  </si>
  <si>
    <t>2月</t>
  </si>
  <si>
    <t>3月</t>
  </si>
  <si>
    <t>最大日</t>
    <rPh sb="0" eb="3">
      <t>サイダイビ</t>
    </rPh>
    <phoneticPr fontId="3"/>
  </si>
  <si>
    <t>負荷量</t>
    <rPh sb="0" eb="3">
      <t>フカリョウ</t>
    </rPh>
    <phoneticPr fontId="3"/>
  </si>
  <si>
    <t>排出水量</t>
    <rPh sb="0" eb="2">
      <t>ハイシュツ</t>
    </rPh>
    <rPh sb="2" eb="4">
      <t>スイリョウ</t>
    </rPh>
    <rPh sb="3" eb="4">
      <t>リョウ</t>
    </rPh>
    <phoneticPr fontId="3"/>
  </si>
  <si>
    <t>排水量・汚濁負荷量月内最大日判定</t>
    <rPh sb="0" eb="2">
      <t>ハイスイ</t>
    </rPh>
    <rPh sb="2" eb="3">
      <t>リョウ</t>
    </rPh>
    <rPh sb="4" eb="6">
      <t>オダク</t>
    </rPh>
    <rPh sb="6" eb="8">
      <t>フカ</t>
    </rPh>
    <rPh sb="8" eb="9">
      <t>リョウ</t>
    </rPh>
    <rPh sb="9" eb="11">
      <t>ゲツナイ</t>
    </rPh>
    <rPh sb="11" eb="13">
      <t>サイダイ</t>
    </rPh>
    <rPh sb="13" eb="14">
      <t>ビ</t>
    </rPh>
    <rPh sb="14" eb="16">
      <t>ハンテイ</t>
    </rPh>
    <phoneticPr fontId="3"/>
  </si>
  <si>
    <t>判定用
年月日</t>
    <rPh sb="0" eb="2">
      <t>ハンテイ</t>
    </rPh>
    <rPh sb="2" eb="3">
      <t>ヨウ</t>
    </rPh>
    <rPh sb="4" eb="7">
      <t>ネンガッピ</t>
    </rPh>
    <phoneticPr fontId="2"/>
  </si>
  <si>
    <t>報告年度</t>
    <rPh sb="0" eb="4">
      <t>ホウコクネンド</t>
    </rPh>
    <phoneticPr fontId="15"/>
  </si>
  <si>
    <t>令和</t>
    <rPh sb="0" eb="2">
      <t>レイワ</t>
    </rPh>
    <phoneticPr fontId="15"/>
  </si>
  <si>
    <t>測定を実施した年月日を入力します。（入力例：2025/1/1、令和7年1月1日、R7.1.1）</t>
    <rPh sb="0" eb="2">
      <t>ソクテイ</t>
    </rPh>
    <rPh sb="3" eb="5">
      <t>ジッシ</t>
    </rPh>
    <rPh sb="7" eb="10">
      <t>ネンガッピ</t>
    </rPh>
    <rPh sb="11" eb="13">
      <t>ニュウリョク</t>
    </rPh>
    <rPh sb="18" eb="20">
      <t>ニュウリョク</t>
    </rPh>
    <rPh sb="20" eb="21">
      <t>レイ</t>
    </rPh>
    <rPh sb="31" eb="33">
      <t>レイワ</t>
    </rPh>
    <rPh sb="34" eb="35">
      <t>ネン</t>
    </rPh>
    <rPh sb="36" eb="37">
      <t>ガツ</t>
    </rPh>
    <rPh sb="38" eb="39">
      <t>ニチ</t>
    </rPh>
    <phoneticPr fontId="3"/>
  </si>
  <si>
    <t>1.TOPページの見方</t>
    <rPh sb="9" eb="11">
      <t>ミカタ</t>
    </rPh>
    <phoneticPr fontId="3"/>
  </si>
  <si>
    <t>2.基本情報の入力</t>
    <phoneticPr fontId="3"/>
  </si>
  <si>
    <t>3．汚濁負荷量測定結果記録表の作成</t>
    <rPh sb="2" eb="7">
      <t>オダクフカリョウ</t>
    </rPh>
    <rPh sb="7" eb="11">
      <t>ソクテイケッカ</t>
    </rPh>
    <rPh sb="11" eb="14">
      <t>キロクヒョウ</t>
    </rPh>
    <rPh sb="15" eb="17">
      <t>サクセイ</t>
    </rPh>
    <phoneticPr fontId="3"/>
  </si>
  <si>
    <t>4．汚濁負荷量測定結果報告書の作成</t>
    <rPh sb="2" eb="9">
      <t>オダクフカリョウソクテイ</t>
    </rPh>
    <rPh sb="9" eb="11">
      <t>ケッカ</t>
    </rPh>
    <rPh sb="11" eb="14">
      <t>ホウコクショ</t>
    </rPh>
    <rPh sb="15" eb="17">
      <t>サクセイ</t>
    </rPh>
    <phoneticPr fontId="3"/>
  </si>
  <si>
    <t>事業場所在地</t>
    <rPh sb="0" eb="6">
      <t>ジギョウジョウショザイチ</t>
    </rPh>
    <phoneticPr fontId="3"/>
  </si>
  <si>
    <t>事業場名</t>
    <phoneticPr fontId="3"/>
  </si>
  <si>
    <t>届出者住所</t>
    <phoneticPr fontId="3"/>
  </si>
  <si>
    <t>連絡先電話番号</t>
    <phoneticPr fontId="3"/>
  </si>
  <si>
    <t>届出者名</t>
    <phoneticPr fontId="3"/>
  </si>
  <si>
    <t>総量規制基準値</t>
    <rPh sb="0" eb="7">
      <t>ソウリョウキセイキジュンチ</t>
    </rPh>
    <phoneticPr fontId="3"/>
  </si>
  <si>
    <t>報告年度</t>
    <rPh sb="0" eb="4">
      <t>ホウコクネンド</t>
    </rPh>
    <phoneticPr fontId="3"/>
  </si>
  <si>
    <t>汚濁負荷量測定対象事業場の所在地、名称を入力します。</t>
    <phoneticPr fontId="3"/>
  </si>
  <si>
    <t>届出者の住所（工場等の所在地）、日中に連絡が取れる電話番号、届出者名（○○株式会社　代表取締役　××　××、など）を入力します。</t>
    <rPh sb="9" eb="10">
      <t>トウ</t>
    </rPh>
    <phoneticPr fontId="3"/>
  </si>
  <si>
    <t>事業場全体の総量規制基準を入力します。値の端数処理（四捨五入等）は行わないでください。</t>
    <phoneticPr fontId="3"/>
  </si>
  <si>
    <t>測定を実施した時刻を入力します。（入力例：10:00、15:00）</t>
    <rPh sb="0" eb="2">
      <t>ソクテイ</t>
    </rPh>
    <rPh sb="3" eb="5">
      <t>ジッシ</t>
    </rPh>
    <rPh sb="7" eb="9">
      <t>ジコク</t>
    </rPh>
    <rPh sb="10" eb="12">
      <t>ニュウリョク</t>
    </rPh>
    <rPh sb="17" eb="20">
      <t>ニュウリョクレイ</t>
    </rPh>
    <phoneticPr fontId="3"/>
  </si>
  <si>
    <t>　（「4．汚濁負荷量測定結果報告書の作成」を参照）</t>
    <rPh sb="22" eb="24">
      <t>サンショウ</t>
    </rPh>
    <phoneticPr fontId="3"/>
  </si>
  <si>
    <t>　記録表を作成すると測定結果報告書に反映されます。青色のセルは手入力が必要です。</t>
    <rPh sb="1" eb="4">
      <t>キロクヒョウ</t>
    </rPh>
    <rPh sb="5" eb="7">
      <t>サクセイ</t>
    </rPh>
    <rPh sb="10" eb="12">
      <t>ソクテイ</t>
    </rPh>
    <rPh sb="12" eb="17">
      <t>ケッカホウコクショ</t>
    </rPh>
    <rPh sb="18" eb="20">
      <t>ハンエイ</t>
    </rPh>
    <phoneticPr fontId="3"/>
  </si>
  <si>
    <t>②事業場所在地、
事業場名、届出者住所、
連絡先電話番号、届出者名</t>
    <rPh sb="1" eb="7">
      <t>ジギョウジョウショザイチ</t>
    </rPh>
    <rPh sb="14" eb="19">
      <t>トドケデシャジュウショ</t>
    </rPh>
    <rPh sb="21" eb="28">
      <t>レンラクサキデンワバンゴウ</t>
    </rPh>
    <rPh sb="29" eb="33">
      <t>トドケデシャメイ</t>
    </rPh>
    <phoneticPr fontId="3"/>
  </si>
  <si>
    <t>③期間、年月</t>
    <rPh sb="1" eb="3">
      <t>キカン</t>
    </rPh>
    <rPh sb="4" eb="6">
      <t>ネンゲツ</t>
    </rPh>
    <phoneticPr fontId="3"/>
  </si>
  <si>
    <t>「2.基本情報の入力」で入力した事業場情報が反映されます。</t>
    <rPh sb="12" eb="14">
      <t>ニュウリョク</t>
    </rPh>
    <rPh sb="16" eb="21">
      <t>ジギョウジョウジョウホウ</t>
    </rPh>
    <rPh sb="22" eb="24">
      <t>ハンエイ</t>
    </rPh>
    <phoneticPr fontId="3"/>
  </si>
  <si>
    <t>「2.基本情報の入力」で入力した報告年度が反映されます。</t>
    <rPh sb="3" eb="5">
      <t>キホン</t>
    </rPh>
    <rPh sb="5" eb="7">
      <t>ジョウホウ</t>
    </rPh>
    <rPh sb="8" eb="10">
      <t>ニュウリョク</t>
    </rPh>
    <rPh sb="12" eb="14">
      <t>ニュウリョク</t>
    </rPh>
    <rPh sb="16" eb="18">
      <t>ホウコク</t>
    </rPh>
    <rPh sb="18" eb="20">
      <t>ネンド</t>
    </rPh>
    <rPh sb="21" eb="23">
      <t>ハンエイ</t>
    </rPh>
    <phoneticPr fontId="3"/>
  </si>
  <si>
    <t>⑤平均総排水量</t>
    <rPh sb="1" eb="7">
      <t>ヘイキンソウハイスイリョウ</t>
    </rPh>
    <phoneticPr fontId="3"/>
  </si>
  <si>
    <t>④月間測定日数
(欠測日数)</t>
    <rPh sb="1" eb="7">
      <t>ゲッカンソクテイニッスウ</t>
    </rPh>
    <phoneticPr fontId="3"/>
  </si>
  <si>
    <t>「2.基本情報の入力」で入力した総量規制基準値が反映されます。</t>
    <rPh sb="16" eb="23">
      <t>ソウリョウキセイキジュンチ</t>
    </rPh>
    <phoneticPr fontId="3"/>
  </si>
  <si>
    <t>⑥平均(最大・最小)
特定排出水量</t>
    <rPh sb="1" eb="3">
      <t>ヘイキン</t>
    </rPh>
    <rPh sb="4" eb="6">
      <t>サイダイ</t>
    </rPh>
    <rPh sb="7" eb="9">
      <t>サイショウ</t>
    </rPh>
    <phoneticPr fontId="3"/>
  </si>
  <si>
    <t>⑦(最大日・最小日)平均
COD濃度(窒素・りん含有量)</t>
    <rPh sb="2" eb="4">
      <t>サイダイ</t>
    </rPh>
    <rPh sb="4" eb="5">
      <t>ニチ</t>
    </rPh>
    <rPh sb="6" eb="8">
      <t>サイショウ</t>
    </rPh>
    <rPh sb="8" eb="9">
      <t>ニチ</t>
    </rPh>
    <rPh sb="10" eb="12">
      <t>ヘイキン</t>
    </rPh>
    <phoneticPr fontId="3"/>
  </si>
  <si>
    <t>⑧平均(最大・最小)
COD(窒素・りん)負荷量</t>
    <rPh sb="1" eb="3">
      <t>ヘイキン</t>
    </rPh>
    <rPh sb="4" eb="6">
      <t>サイダイ</t>
    </rPh>
    <rPh sb="7" eb="9">
      <t>サイショウ</t>
    </rPh>
    <phoneticPr fontId="3"/>
  </si>
  <si>
    <t>⑨総量規制基準</t>
    <rPh sb="1" eb="7">
      <t>ソウリョウキセイキジュン</t>
    </rPh>
    <phoneticPr fontId="3"/>
  </si>
  <si>
    <t>⑩超過日数</t>
    <rPh sb="1" eb="5">
      <t>チョウカニッスウ</t>
    </rPh>
    <phoneticPr fontId="3"/>
  </si>
  <si>
    <t>⑪水質自動計測器稼働率</t>
    <rPh sb="1" eb="8">
      <t>スイシツジドウケイソクキ</t>
    </rPh>
    <rPh sb="8" eb="11">
      <t>カドウリツ</t>
    </rPh>
    <phoneticPr fontId="3"/>
  </si>
  <si>
    <t>⑫年間最大特定排出水量</t>
    <rPh sb="1" eb="3">
      <t>ネンカン</t>
    </rPh>
    <rPh sb="3" eb="5">
      <t>サイダイ</t>
    </rPh>
    <rPh sb="5" eb="11">
      <t>トクテイハイシュツスイリョウ</t>
    </rPh>
    <phoneticPr fontId="3"/>
  </si>
  <si>
    <t>⑬年間最大
COD(窒素・りん)負荷量</t>
    <rPh sb="1" eb="3">
      <t>ネンカン</t>
    </rPh>
    <rPh sb="3" eb="5">
      <t>サイダイ</t>
    </rPh>
    <phoneticPr fontId="3"/>
  </si>
  <si>
    <t>稼働時間を総時間で除してください。※自動計測器設置事業場のみ</t>
    <rPh sb="0" eb="4">
      <t>カドウジカン</t>
    </rPh>
    <rPh sb="5" eb="6">
      <t>ソウ</t>
    </rPh>
    <rPh sb="6" eb="8">
      <t>ジカン</t>
    </rPh>
    <rPh sb="9" eb="10">
      <t>ジョ</t>
    </rPh>
    <rPh sb="18" eb="22">
      <t>ジドウケイソク</t>
    </rPh>
    <rPh sb="22" eb="23">
      <t>キ</t>
    </rPh>
    <rPh sb="23" eb="25">
      <t>セッチ</t>
    </rPh>
    <rPh sb="25" eb="28">
      <t>ジギョウジョウ</t>
    </rPh>
    <phoneticPr fontId="3"/>
  </si>
  <si>
    <t>対象となる年度の数値を入力します。</t>
    <rPh sb="0" eb="2">
      <t>タイショウ</t>
    </rPh>
    <rPh sb="5" eb="7">
      <t>ネンド</t>
    </rPh>
    <rPh sb="8" eb="10">
      <t>スウチ</t>
    </rPh>
    <rPh sb="11" eb="13">
      <t>ニュウリョク</t>
    </rPh>
    <phoneticPr fontId="3"/>
  </si>
  <si>
    <t>⑤COD濃度
　窒素含有量
　りん含有量</t>
    <rPh sb="4" eb="6">
      <t>ノウド</t>
    </rPh>
    <phoneticPr fontId="3"/>
  </si>
  <si>
    <r>
      <t xml:space="preserve">計測された濃度を排水量で乗じた数値が入ります。
CODと窒素負荷量は小数点以下第2位を四捨五入し小数点以下第1位まで、りん負荷量は小数点以下第3位を四捨五入し小数点以下第2位まで入力されます。
</t>
    </r>
    <r>
      <rPr>
        <b/>
        <sz val="14"/>
        <color indexed="10"/>
        <rFont val="BIZ UDゴシック"/>
        <family val="3"/>
        <charset val="128"/>
      </rPr>
      <t>※⑤と⑥を入力すると、自動計算の結果が反映されます。</t>
    </r>
    <rPh sb="0" eb="2">
      <t>ケイソク</t>
    </rPh>
    <rPh sb="5" eb="7">
      <t>ノウド</t>
    </rPh>
    <rPh sb="8" eb="11">
      <t>ハイスイリョウ</t>
    </rPh>
    <rPh sb="12" eb="13">
      <t>ジョウ</t>
    </rPh>
    <rPh sb="15" eb="17">
      <t>スウチ</t>
    </rPh>
    <rPh sb="18" eb="19">
      <t>ハイ</t>
    </rPh>
    <rPh sb="102" eb="104">
      <t>ニュウリョク</t>
    </rPh>
    <rPh sb="108" eb="110">
      <t>ジドウ</t>
    </rPh>
    <rPh sb="110" eb="112">
      <t>ケイサン</t>
    </rPh>
    <rPh sb="113" eb="115">
      <t>ケッカ</t>
    </rPh>
    <rPh sb="116" eb="118">
      <t>ハンエイ</t>
    </rPh>
    <phoneticPr fontId="3"/>
  </si>
  <si>
    <t>事業場の総排水量の平均値を四捨五入により整数で入力します。排水口が複数ある場合は合計水量を入力してください。総排水量を定期的に測定していない場合は届出水量とし、「届」を付してください。</t>
    <rPh sb="0" eb="3">
      <t>ジギョウジョウ</t>
    </rPh>
    <rPh sb="4" eb="8">
      <t>ソウハイスイリョウ</t>
    </rPh>
    <rPh sb="9" eb="12">
      <t>ヘイキンチ</t>
    </rPh>
    <rPh sb="13" eb="17">
      <t>シシャゴニュウ</t>
    </rPh>
    <rPh sb="20" eb="22">
      <t>セイスウ</t>
    </rPh>
    <rPh sb="23" eb="25">
      <t>ニュウリョク</t>
    </rPh>
    <rPh sb="29" eb="32">
      <t>ハイスイコウ</t>
    </rPh>
    <rPh sb="33" eb="35">
      <t>フクスウ</t>
    </rPh>
    <rPh sb="37" eb="39">
      <t>バアイ</t>
    </rPh>
    <rPh sb="40" eb="44">
      <t>ゴウケイスイリョウ</t>
    </rPh>
    <rPh sb="45" eb="47">
      <t>ニュウリョク</t>
    </rPh>
    <rPh sb="54" eb="58">
      <t>ソウハイスイリョウ</t>
    </rPh>
    <rPh sb="59" eb="62">
      <t>テイキテキ</t>
    </rPh>
    <rPh sb="63" eb="65">
      <t>ソクテイ</t>
    </rPh>
    <rPh sb="70" eb="72">
      <t>バアイ</t>
    </rPh>
    <rPh sb="73" eb="77">
      <t>トドケデスイリョウ</t>
    </rPh>
    <rPh sb="81" eb="82">
      <t>トドケ</t>
    </rPh>
    <rPh sb="84" eb="85">
      <t>フ</t>
    </rPh>
    <phoneticPr fontId="3"/>
  </si>
  <si>
    <t>測定したCOD濃度（窒素・りん含有量）の平均値が反映されます。</t>
    <rPh sb="0" eb="2">
      <t>ソクテイ</t>
    </rPh>
    <rPh sb="7" eb="9">
      <t>ノウド</t>
    </rPh>
    <rPh sb="10" eb="12">
      <t>チッソ</t>
    </rPh>
    <rPh sb="15" eb="18">
      <t>ガンユウリョウ</t>
    </rPh>
    <rPh sb="20" eb="23">
      <t>ヘイキンチ</t>
    </rPh>
    <rPh sb="24" eb="26">
      <t>ハンエイ</t>
    </rPh>
    <phoneticPr fontId="3"/>
  </si>
  <si>
    <t>※データ反映の都合上、記録表の入力は一番上の行から詰めて行ってください。</t>
    <rPh sb="4" eb="6">
      <t>ハンエイ</t>
    </rPh>
    <rPh sb="7" eb="10">
      <t>ツゴウジョウ</t>
    </rPh>
    <rPh sb="11" eb="14">
      <t>キロクヒョウ</t>
    </rPh>
    <rPh sb="15" eb="17">
      <t>ニュウリョク</t>
    </rPh>
    <rPh sb="18" eb="21">
      <t>イチバンウエ</t>
    </rPh>
    <rPh sb="22" eb="23">
      <t>ギョウ</t>
    </rPh>
    <rPh sb="25" eb="26">
      <t>ツ</t>
    </rPh>
    <rPh sb="28" eb="29">
      <t>オコナ</t>
    </rPh>
    <phoneticPr fontId="3"/>
  </si>
  <si>
    <t>総量規制基準を超過した日数が反映されます。</t>
    <rPh sb="0" eb="6">
      <t>ソウリョウキセイキジュン</t>
    </rPh>
    <rPh sb="7" eb="9">
      <t>チョウカ</t>
    </rPh>
    <rPh sb="11" eb="13">
      <t>ニッスウ</t>
    </rPh>
    <rPh sb="14" eb="16">
      <t>ハンエイ</t>
    </rPh>
    <phoneticPr fontId="3"/>
  </si>
  <si>
    <t>記録表に入力した年度内の最大特定排出水量とその日付が反映されます。</t>
    <rPh sb="0" eb="3">
      <t>キロクヒョウ</t>
    </rPh>
    <rPh sb="4" eb="6">
      <t>ニュウリョク</t>
    </rPh>
    <rPh sb="8" eb="11">
      <t>ネンドナイ</t>
    </rPh>
    <rPh sb="12" eb="14">
      <t>サイダイ</t>
    </rPh>
    <rPh sb="14" eb="16">
      <t>トクテイ</t>
    </rPh>
    <rPh sb="16" eb="18">
      <t>ハイシュツ</t>
    </rPh>
    <rPh sb="18" eb="20">
      <t>スイリョウ</t>
    </rPh>
    <rPh sb="23" eb="25">
      <t>ヒヅケ</t>
    </rPh>
    <rPh sb="26" eb="28">
      <t>ハンエイ</t>
    </rPh>
    <phoneticPr fontId="3"/>
  </si>
  <si>
    <t>記録表に入力した年度内の最大COD（窒素・りん）負荷量とその日付が反映されます。</t>
    <rPh sb="0" eb="3">
      <t>キロクヒョウ</t>
    </rPh>
    <rPh sb="4" eb="6">
      <t>ニュウリョク</t>
    </rPh>
    <rPh sb="8" eb="11">
      <t>ネンドナイ</t>
    </rPh>
    <rPh sb="12" eb="14">
      <t>サイダイ</t>
    </rPh>
    <rPh sb="18" eb="20">
      <t>チッソ</t>
    </rPh>
    <rPh sb="24" eb="26">
      <t>フカ</t>
    </rPh>
    <rPh sb="26" eb="27">
      <t>リョウ</t>
    </rPh>
    <rPh sb="30" eb="32">
      <t>ヒヅケ</t>
    </rPh>
    <rPh sb="33" eb="35">
      <t>ハンエイ</t>
    </rPh>
    <phoneticPr fontId="3"/>
  </si>
  <si>
    <t>※見本として4～6月報告分の1枚目の報告書を使用しています。</t>
    <rPh sb="1" eb="3">
      <t>ミホン</t>
    </rPh>
    <rPh sb="9" eb="10">
      <t>ガツ</t>
    </rPh>
    <rPh sb="10" eb="12">
      <t>ホウコク</t>
    </rPh>
    <rPh sb="12" eb="13">
      <t>ブン</t>
    </rPh>
    <rPh sb="15" eb="17">
      <t>マイメ</t>
    </rPh>
    <rPh sb="18" eb="21">
      <t>ホウコクショ</t>
    </rPh>
    <rPh sb="22" eb="24">
      <t>シヨウ</t>
    </rPh>
    <phoneticPr fontId="3"/>
  </si>
  <si>
    <t>　松戸市長</t>
    <rPh sb="1" eb="5">
      <t>マツドシチョウ</t>
    </rPh>
    <phoneticPr fontId="3"/>
  </si>
  <si>
    <t>事業場情報</t>
    <rPh sb="0" eb="5">
      <t>ジギョウジョウジョウホウ</t>
    </rPh>
    <phoneticPr fontId="15"/>
  </si>
  <si>
    <t xml:space="preserve"> kg／日</t>
    <rPh sb="4" eb="5">
      <t>ニチ</t>
    </rPh>
    <phoneticPr fontId="15"/>
  </si>
  <si>
    <t xml:space="preserve"> 年度</t>
    <rPh sb="1" eb="3">
      <t>ネンド</t>
    </rPh>
    <phoneticPr fontId="15"/>
  </si>
  <si>
    <t>計測されたCOD濃度、窒素含有量及びりん含有量を入力します。
COD濃度と窒素含有量は小数点以下第2位を四捨五入し小数点以下第1位まで、りん含有量は小数点以下第3位を四捨五入し小数点以下第2位まで入力してください。</t>
    <rPh sb="0" eb="2">
      <t>ケイソク</t>
    </rPh>
    <rPh sb="8" eb="10">
      <t>ノウド</t>
    </rPh>
    <rPh sb="11" eb="13">
      <t>チッソ</t>
    </rPh>
    <rPh sb="13" eb="16">
      <t>ガンユウリョウ</t>
    </rPh>
    <rPh sb="16" eb="17">
      <t>オヨ</t>
    </rPh>
    <rPh sb="20" eb="23">
      <t>ガンユウリョウ</t>
    </rPh>
    <rPh sb="24" eb="26">
      <t>ニュウリョク</t>
    </rPh>
    <rPh sb="34" eb="36">
      <t>ノウド</t>
    </rPh>
    <rPh sb="39" eb="41">
      <t>ガンユウ</t>
    </rPh>
    <rPh sb="70" eb="72">
      <t>ガンユウ</t>
    </rPh>
    <phoneticPr fontId="3"/>
  </si>
  <si>
    <t>※それぞれ月別の記録表へ入力すると、報告書の様式に自動で反映されます。</t>
    <rPh sb="28" eb="30">
      <t>ハンエイ</t>
    </rPh>
    <phoneticPr fontId="3"/>
  </si>
  <si>
    <t>記録表（4月）のページ</t>
    <rPh sb="0" eb="3">
      <t>キロクヒョウ</t>
    </rPh>
    <rPh sb="5" eb="6">
      <t>ガツ</t>
    </rPh>
    <phoneticPr fontId="2"/>
  </si>
  <si>
    <t>記録表（5月）のページ</t>
    <rPh sb="0" eb="3">
      <t>キロクヒョウ</t>
    </rPh>
    <rPh sb="5" eb="6">
      <t>ガツ</t>
    </rPh>
    <phoneticPr fontId="2"/>
  </si>
  <si>
    <t>記録表（6月）のページ</t>
    <rPh sb="0" eb="3">
      <t>キロクヒョウ</t>
    </rPh>
    <rPh sb="5" eb="6">
      <t>ガツ</t>
    </rPh>
    <phoneticPr fontId="2"/>
  </si>
  <si>
    <t>報告書（4～6月）のページ</t>
    <rPh sb="0" eb="3">
      <t>ホウコクショ</t>
    </rPh>
    <rPh sb="7" eb="8">
      <t>ガツ</t>
    </rPh>
    <phoneticPr fontId="2"/>
  </si>
  <si>
    <t>報告書（7～9月）のページ</t>
    <rPh sb="0" eb="3">
      <t>ホウコクショ</t>
    </rPh>
    <rPh sb="7" eb="8">
      <t>ガツ</t>
    </rPh>
    <phoneticPr fontId="2"/>
  </si>
  <si>
    <t>報告書（10～12月）のページ</t>
    <rPh sb="0" eb="3">
      <t>ホウコクショ</t>
    </rPh>
    <rPh sb="9" eb="10">
      <t>ガツ</t>
    </rPh>
    <phoneticPr fontId="2"/>
  </si>
  <si>
    <t>報告書（1～3月）のページ</t>
    <rPh sb="0" eb="3">
      <t>ホウコクショ</t>
    </rPh>
    <rPh sb="7" eb="8">
      <t>ガツ</t>
    </rPh>
    <phoneticPr fontId="2"/>
  </si>
  <si>
    <t>記録表（7月）のページ</t>
    <rPh sb="0" eb="3">
      <t>キロクヒョウ</t>
    </rPh>
    <rPh sb="5" eb="6">
      <t>ガツ</t>
    </rPh>
    <phoneticPr fontId="2"/>
  </si>
  <si>
    <t>記録表（8月）のページ</t>
    <rPh sb="0" eb="3">
      <t>キロクヒョウ</t>
    </rPh>
    <rPh sb="5" eb="6">
      <t>ガツ</t>
    </rPh>
    <phoneticPr fontId="2"/>
  </si>
  <si>
    <t>記録表（9月）のページ</t>
    <rPh sb="0" eb="3">
      <t>キロクヒョウ</t>
    </rPh>
    <rPh sb="5" eb="6">
      <t>ガツ</t>
    </rPh>
    <phoneticPr fontId="2"/>
  </si>
  <si>
    <t>記録表（10月）のページ</t>
    <rPh sb="0" eb="3">
      <t>キロクヒョウ</t>
    </rPh>
    <rPh sb="6" eb="7">
      <t>ガツ</t>
    </rPh>
    <phoneticPr fontId="2"/>
  </si>
  <si>
    <t>記録表（11月）のページ</t>
    <rPh sb="0" eb="3">
      <t>キロクヒョウ</t>
    </rPh>
    <rPh sb="6" eb="7">
      <t>ガツ</t>
    </rPh>
    <phoneticPr fontId="2"/>
  </si>
  <si>
    <t>記録表（12月）のページ</t>
    <rPh sb="0" eb="3">
      <t>キロクヒョウ</t>
    </rPh>
    <rPh sb="6" eb="7">
      <t>ガツ</t>
    </rPh>
    <phoneticPr fontId="2"/>
  </si>
  <si>
    <t>記録表（1月）のページ</t>
    <rPh sb="0" eb="3">
      <t>キロクヒョウ</t>
    </rPh>
    <rPh sb="5" eb="6">
      <t>ガツ</t>
    </rPh>
    <phoneticPr fontId="2"/>
  </si>
  <si>
    <t>記録表（2月）のページ</t>
    <rPh sb="0" eb="3">
      <t>キロクヒョウ</t>
    </rPh>
    <rPh sb="5" eb="6">
      <t>ガツ</t>
    </rPh>
    <phoneticPr fontId="2"/>
  </si>
  <si>
    <t>記録表（3月）のページ</t>
    <rPh sb="0" eb="3">
      <t>キロクヒョウ</t>
    </rPh>
    <rPh sb="5" eb="6">
      <t>ガツ</t>
    </rPh>
    <phoneticPr fontId="2"/>
  </si>
  <si>
    <t>ボタンは各ページ内上部にあり、押すとTOPページに戻ることができます。</t>
    <rPh sb="4" eb="5">
      <t>カク</t>
    </rPh>
    <rPh sb="8" eb="9">
      <t>ナイ</t>
    </rPh>
    <rPh sb="9" eb="11">
      <t>ジョウブ</t>
    </rPh>
    <rPh sb="15" eb="16">
      <t>オ</t>
    </rPh>
    <rPh sb="25" eb="26">
      <t>モド</t>
    </rPh>
    <phoneticPr fontId="3"/>
  </si>
  <si>
    <t>汚濁負荷量測定結果報告書・記録表
TOPページ</t>
    <rPh sb="0" eb="9">
      <t>オダクフカリョウソクテイケッカ</t>
    </rPh>
    <rPh sb="9" eb="12">
      <t>ホウコクショ</t>
    </rPh>
    <rPh sb="13" eb="16">
      <t>キロクヒョウ</t>
    </rPh>
    <phoneticPr fontId="12"/>
  </si>
  <si>
    <t>その月の各月の負荷量の平均値が反映されます。COD及び窒素は小数点第2位を切り捨て小数点第1位まで、りんは小数点第3位を切り捨て小数点第2位まで反映されます。最大、最小の欄はその月の最大値、最小値が反映されます。月1回測定の場合は最大、最小の欄は反映されません。</t>
    <rPh sb="2" eb="3">
      <t>ツキ</t>
    </rPh>
    <rPh sb="4" eb="6">
      <t>カクツキ</t>
    </rPh>
    <rPh sb="7" eb="10">
      <t>フカリョウ</t>
    </rPh>
    <rPh sb="11" eb="14">
      <t>ヘイキンチ</t>
    </rPh>
    <rPh sb="25" eb="26">
      <t>オヨ</t>
    </rPh>
    <rPh sb="27" eb="29">
      <t>チッソ</t>
    </rPh>
    <rPh sb="30" eb="33">
      <t>ショウスウテン</t>
    </rPh>
    <rPh sb="33" eb="34">
      <t>ダイ</t>
    </rPh>
    <rPh sb="35" eb="36">
      <t>イ</t>
    </rPh>
    <rPh sb="37" eb="38">
      <t>キ</t>
    </rPh>
    <rPh sb="39" eb="40">
      <t>ス</t>
    </rPh>
    <rPh sb="41" eb="44">
      <t>ショウスウテン</t>
    </rPh>
    <rPh sb="44" eb="45">
      <t>ダイ</t>
    </rPh>
    <rPh sb="46" eb="47">
      <t>イ</t>
    </rPh>
    <rPh sb="53" eb="56">
      <t>ショウスウテン</t>
    </rPh>
    <rPh sb="56" eb="57">
      <t>ダイ</t>
    </rPh>
    <rPh sb="58" eb="59">
      <t>イ</t>
    </rPh>
    <rPh sb="60" eb="61">
      <t>キ</t>
    </rPh>
    <rPh sb="62" eb="63">
      <t>ス</t>
    </rPh>
    <rPh sb="64" eb="67">
      <t>ショウスウテン</t>
    </rPh>
    <rPh sb="67" eb="68">
      <t>ダイ</t>
    </rPh>
    <rPh sb="69" eb="70">
      <t>イ</t>
    </rPh>
    <rPh sb="72" eb="74">
      <t>ハンエイ</t>
    </rPh>
    <rPh sb="79" eb="81">
      <t>サイダイ</t>
    </rPh>
    <rPh sb="82" eb="84">
      <t>サイショウ</t>
    </rPh>
    <rPh sb="85" eb="86">
      <t>ラン</t>
    </rPh>
    <rPh sb="89" eb="90">
      <t>ツキ</t>
    </rPh>
    <rPh sb="91" eb="94">
      <t>サイダイチ</t>
    </rPh>
    <rPh sb="95" eb="98">
      <t>サイショウチ</t>
    </rPh>
    <rPh sb="99" eb="101">
      <t>ハンエイ</t>
    </rPh>
    <rPh sb="106" eb="107">
      <t>ツキ</t>
    </rPh>
    <rPh sb="108" eb="111">
      <t>カイソクテイ</t>
    </rPh>
    <rPh sb="112" eb="114">
      <t>バアイ</t>
    </rPh>
    <rPh sb="115" eb="117">
      <t>サイダイ</t>
    </rPh>
    <rPh sb="118" eb="120">
      <t>サイショウ</t>
    </rPh>
    <rPh sb="121" eb="122">
      <t>ラン</t>
    </rPh>
    <rPh sb="123" eb="125">
      <t>ハンエイ</t>
    </rPh>
    <phoneticPr fontId="3"/>
  </si>
  <si>
    <t>その月の特定排出水の実測水量の平均値が平均特定排出水量欄に整数で反映されます。最大特定排出水量、最小特定排出水量欄にはそれぞれの最大値、最小値が整数で反映されます。月1回測定の場合は最大、最小の欄は反映されません。</t>
    <rPh sb="2" eb="3">
      <t>ツキ</t>
    </rPh>
    <rPh sb="4" eb="6">
      <t>トクテイ</t>
    </rPh>
    <rPh sb="6" eb="8">
      <t>ハイシュツ</t>
    </rPh>
    <rPh sb="8" eb="9">
      <t>ミズ</t>
    </rPh>
    <rPh sb="10" eb="12">
      <t>ジッソク</t>
    </rPh>
    <rPh sb="12" eb="14">
      <t>スイリョウ</t>
    </rPh>
    <rPh sb="15" eb="18">
      <t>ヘイキンチ</t>
    </rPh>
    <rPh sb="19" eb="21">
      <t>ヘイキン</t>
    </rPh>
    <rPh sb="21" eb="23">
      <t>トクテイ</t>
    </rPh>
    <rPh sb="23" eb="25">
      <t>ハイシュツ</t>
    </rPh>
    <rPh sb="25" eb="27">
      <t>スイリョウ</t>
    </rPh>
    <rPh sb="27" eb="28">
      <t>ラン</t>
    </rPh>
    <rPh sb="29" eb="31">
      <t>セイスウ</t>
    </rPh>
    <rPh sb="32" eb="34">
      <t>ハンエイ</t>
    </rPh>
    <rPh sb="39" eb="41">
      <t>サイダイ</t>
    </rPh>
    <rPh sb="41" eb="43">
      <t>トクテイ</t>
    </rPh>
    <rPh sb="43" eb="45">
      <t>ハイシュツ</t>
    </rPh>
    <rPh sb="45" eb="47">
      <t>スイリョウ</t>
    </rPh>
    <rPh sb="48" eb="50">
      <t>サイショウ</t>
    </rPh>
    <rPh sb="50" eb="52">
      <t>トクテイ</t>
    </rPh>
    <rPh sb="52" eb="54">
      <t>ハイシュツ</t>
    </rPh>
    <rPh sb="54" eb="56">
      <t>スイリョウ</t>
    </rPh>
    <rPh sb="56" eb="57">
      <t>ラン</t>
    </rPh>
    <rPh sb="64" eb="67">
      <t>サイダイチ</t>
    </rPh>
    <rPh sb="68" eb="71">
      <t>サイショウチ</t>
    </rPh>
    <rPh sb="72" eb="74">
      <t>セイスウ</t>
    </rPh>
    <rPh sb="75" eb="77">
      <t>ハンエイ</t>
    </rPh>
    <phoneticPr fontId="3"/>
  </si>
  <si>
    <t>使用方法はこちら</t>
    <rPh sb="0" eb="2">
      <t>シヨウ</t>
    </rPh>
    <rPh sb="2" eb="4">
      <t>ホウホウ</t>
    </rPh>
    <phoneticPr fontId="12"/>
  </si>
  <si>
    <t>汚濁負荷量測定結果報告書・記録表作成用エクセルの使用方法</t>
    <rPh sb="0" eb="5">
      <t>オダクフカリョウ</t>
    </rPh>
    <rPh sb="5" eb="9">
      <t>ソクテイケッカ</t>
    </rPh>
    <rPh sb="9" eb="12">
      <t>ホウコクショ</t>
    </rPh>
    <rPh sb="13" eb="16">
      <t>キロクヒョウ</t>
    </rPh>
    <rPh sb="16" eb="18">
      <t>サクセイ</t>
    </rPh>
    <rPh sb="18" eb="19">
      <t>ヨウ</t>
    </rPh>
    <rPh sb="24" eb="26">
      <t>シヨウ</t>
    </rPh>
    <rPh sb="26" eb="28">
      <t>ホウホウ</t>
    </rPh>
    <phoneticPr fontId="3"/>
  </si>
  <si>
    <t>○</t>
    <phoneticPr fontId="15"/>
  </si>
  <si>
    <t>×</t>
    <phoneticPr fontId="15"/>
  </si>
  <si>
    <t>ＣＯＤ</t>
    <phoneticPr fontId="15"/>
  </si>
  <si>
    <t>総量規制基準値</t>
    <rPh sb="0" eb="4">
      <t>ソウリョウキセイ</t>
    </rPh>
    <rPh sb="4" eb="7">
      <t>キジュンチ</t>
    </rPh>
    <phoneticPr fontId="15"/>
  </si>
  <si>
    <t>自動計測器使用</t>
    <rPh sb="0" eb="5">
      <t>ジドウケイソクキ</t>
    </rPh>
    <rPh sb="5" eb="7">
      <t>シヨウ</t>
    </rPh>
    <phoneticPr fontId="15"/>
  </si>
  <si>
    <t>自動計測器使用</t>
    <rPh sb="0" eb="5">
      <t>ジドウケイソクキ</t>
    </rPh>
    <rPh sb="5" eb="7">
      <t>シヨウ</t>
    </rPh>
    <phoneticPr fontId="3"/>
  </si>
  <si>
    <t>水質測定で自動計測器を使用している事業場は「○」を、使用していない事業場は「×」を選択します。</t>
    <rPh sb="0" eb="4">
      <t>スイシツソクテイ</t>
    </rPh>
    <rPh sb="5" eb="10">
      <t>ジドウケイソクキ</t>
    </rPh>
    <rPh sb="11" eb="13">
      <t>シヨウ</t>
    </rPh>
    <rPh sb="17" eb="20">
      <t>ジギョウジョウ</t>
    </rPh>
    <rPh sb="26" eb="28">
      <t>シヨウ</t>
    </rPh>
    <rPh sb="33" eb="36">
      <t>ジギョウジョウ</t>
    </rPh>
    <rPh sb="41" eb="43">
      <t>センタク</t>
    </rPh>
    <phoneticPr fontId="3"/>
  </si>
  <si>
    <t>の結果について、次のとおり報告します。</t>
    <rPh sb="1" eb="3">
      <t>ケッカ</t>
    </rPh>
    <rPh sb="8" eb="9">
      <t>ツギ</t>
    </rPh>
    <rPh sb="13" eb="15">
      <t>ホウコク</t>
    </rPh>
    <phoneticPr fontId="3"/>
  </si>
  <si>
    <t>補足事項等があれば入力してください。（入力例：COD欠測）</t>
    <rPh sb="0" eb="5">
      <t>ホソクジコウトウ</t>
    </rPh>
    <rPh sb="9" eb="11">
      <t>ニュウリョク</t>
    </rPh>
    <rPh sb="19" eb="22">
      <t>ニュウリョクレイ</t>
    </rPh>
    <rPh sb="26" eb="28">
      <t>ケッソク</t>
    </rPh>
    <phoneticPr fontId="3"/>
  </si>
  <si>
    <t>「3．汚濁負荷量測定結果記録表の作成」の各測定項目（COD濃度、窒素含有量、りん含有量）のうち、測定日数は入力したセルの数が、欠測日数は空欄のセルの数がそれぞれ反映されます。</t>
    <rPh sb="20" eb="25">
      <t>カクソクテイコウモク</t>
    </rPh>
    <rPh sb="29" eb="31">
      <t>ノウド</t>
    </rPh>
    <rPh sb="32" eb="34">
      <t>チッソ</t>
    </rPh>
    <rPh sb="34" eb="37">
      <t>ガンユウリョウ</t>
    </rPh>
    <rPh sb="40" eb="43">
      <t>ガンユウリョウ</t>
    </rPh>
    <rPh sb="53" eb="55">
      <t>ニュウリョク</t>
    </rPh>
    <rPh sb="60" eb="61">
      <t>カズ</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</si>
</sst>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
    <numFmt numFmtId="177" formatCode="[$-411]ge\.m\.d;@"/>
    <numFmt numFmtId="178" formatCode="[$-411]ggge&quot;年&quot;m&quot;月&quot;d&quot;日&quot;;@"/>
    <numFmt numFmtId="179" formatCode="#,##0_ "/>
    <numFmt numFmtId="180" formatCode="0_ "/>
  </numFmts>
  <fonts count="30" x14ac:knownFonts="1">
    <font>
      <sz val="11"/>
      <name val="ＭＳ Ｐゴシック"/>
      <family val="3"/>
    </font>
    <font>
      <sz val="6"/>
      <name val="ＭＳ Ｐゴシック"/>
      <family val="3"/>
    </font>
    <font>
      <sz val="6"/>
      <name val="ＭＳ Ｐゴシック"/>
      <family val="3"/>
    </font>
    <font>
      <sz val="6"/>
      <name val="ＭＳ Ｐゴシック"/>
      <family val="3"/>
    </font>
    <font>
      <sz val="11"/>
      <name val="ＭＳ 明朝"/>
      <family val="1"/>
      <charset val="128"/>
    </font>
    <font>
      <sz val="12"/>
      <name val="ＭＳ 明朝"/>
      <family val="1"/>
      <charset val="128"/>
    </font>
    <font>
      <sz val="14"/>
      <name val="ＭＳ 明朝"/>
      <family val="1"/>
      <charset val="128"/>
    </font>
    <font>
      <sz val="9"/>
      <name val="ＭＳ 明朝"/>
      <family val="1"/>
      <charset val="128"/>
    </font>
    <font>
      <sz val="11"/>
      <name val="BIZ UDゴシック"/>
      <family val="3"/>
      <charset val="128"/>
    </font>
    <font>
      <sz val="14"/>
      <name val="BIZ UDゴシック"/>
      <family val="3"/>
      <charset val="128"/>
    </font>
    <font>
      <vertAlign val="superscript"/>
      <sz val="11"/>
      <name val="ＭＳ 明朝"/>
      <family val="1"/>
      <charset val="128"/>
    </font>
    <font>
      <sz val="12"/>
      <name val="BIZ UDゴシック"/>
      <family val="3"/>
      <charset val="128"/>
    </font>
    <font>
      <sz val="6"/>
      <name val="ＭＳ Ｐゴシック"/>
      <family val="3"/>
    </font>
    <font>
      <sz val="16"/>
      <name val="BIZ UDゴシック"/>
      <family val="3"/>
      <charset val="128"/>
    </font>
    <font>
      <sz val="18"/>
      <name val="BIZ UDゴシック"/>
      <family val="3"/>
      <charset val="128"/>
    </font>
    <font>
      <sz val="6"/>
      <name val="ＭＳ Ｐゴシック"/>
      <family val="3"/>
    </font>
    <font>
      <sz val="20"/>
      <name val="BIZ UDゴシック"/>
      <family val="3"/>
      <charset val="128"/>
    </font>
    <font>
      <b/>
      <sz val="18"/>
      <name val="ＭＳ 明朝"/>
      <family val="1"/>
      <charset val="128"/>
    </font>
    <font>
      <b/>
      <u/>
      <sz val="14"/>
      <name val="BIZ UDゴシック"/>
      <family val="3"/>
      <charset val="128"/>
    </font>
    <font>
      <b/>
      <sz val="14"/>
      <color indexed="10"/>
      <name val="BIZ UDゴシック"/>
      <family val="3"/>
      <charset val="128"/>
    </font>
    <font>
      <sz val="8.5"/>
      <name val="ＭＳ 明朝"/>
      <family val="1"/>
      <charset val="128"/>
    </font>
    <font>
      <sz val="6"/>
      <name val="ＭＳ Ｐゴシック"/>
      <family val="3"/>
    </font>
    <font>
      <u/>
      <sz val="11"/>
      <color theme="10"/>
      <name val="ＭＳ Ｐゴシック"/>
      <family val="3"/>
    </font>
    <font>
      <sz val="12"/>
      <color theme="10"/>
      <name val="BIZ UDゴシック"/>
      <family val="3"/>
      <charset val="128"/>
    </font>
    <font>
      <sz val="14"/>
      <color rgb="FFFF0000"/>
      <name val="BIZ UDゴシック"/>
      <family val="3"/>
      <charset val="128"/>
    </font>
    <font>
      <sz val="18"/>
      <color theme="10"/>
      <name val="BIZ UDゴシック"/>
      <family val="3"/>
      <charset val="128"/>
    </font>
    <font>
      <sz val="18"/>
      <color theme="10"/>
      <name val="ＭＳ Ｐゴシック"/>
      <family val="3"/>
    </font>
    <font>
      <b/>
      <sz val="14"/>
      <color rgb="FF0070C0"/>
      <name val="BIZ UDゴシック"/>
      <family val="3"/>
      <charset val="128"/>
    </font>
    <font>
      <sz val="14"/>
      <color theme="10"/>
      <name val="BIZ UDゴシック"/>
      <family val="3"/>
      <charset val="128"/>
    </font>
    <font>
      <sz val="20"/>
      <color theme="10"/>
      <name val="BIZ UDゴシック"/>
      <family val="3"/>
      <charset val="128"/>
    </font>
  </fonts>
  <fills count="11">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s>
  <borders count="82">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2" fillId="0" borderId="0" applyNumberFormat="0" applyFill="0" applyBorder="0" applyAlignment="0" applyProtection="0"/>
  </cellStyleXfs>
  <cellXfs count="328">
    <xf numFmtId="0" fontId="0" fillId="0" borderId="0" xfId="0" applyAlignment="1"/>
    <xf numFmtId="0" fontId="4" fillId="0" borderId="0" xfId="0" applyFont="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1" xfId="0" applyFont="1" applyBorder="1" applyAlignment="1">
      <alignment horizontal="right" vertical="center"/>
    </xf>
    <xf numFmtId="0" fontId="7" fillId="0" borderId="3" xfId="0" applyFont="1" applyBorder="1" applyAlignment="1">
      <alignment vertical="center"/>
    </xf>
    <xf numFmtId="0" fontId="7" fillId="0" borderId="4" xfId="0" applyFont="1" applyBorder="1" applyAlignment="1">
      <alignment horizontal="center" vertical="center"/>
    </xf>
    <xf numFmtId="0" fontId="4" fillId="0" borderId="5" xfId="0" applyFont="1" applyBorder="1" applyAlignment="1">
      <alignment horizontal="centerContinuous" vertical="center"/>
    </xf>
    <xf numFmtId="0" fontId="4" fillId="0" borderId="6" xfId="0" applyFont="1" applyBorder="1" applyAlignment="1">
      <alignment horizontal="centerContinuous" vertical="center"/>
    </xf>
    <xf numFmtId="0" fontId="4" fillId="0" borderId="7" xfId="0" applyFont="1" applyBorder="1" applyAlignment="1">
      <alignment horizontal="centerContinuous"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4" fillId="0" borderId="11" xfId="0" applyFont="1" applyBorder="1" applyAlignment="1">
      <alignment vertical="center"/>
    </xf>
    <xf numFmtId="0" fontId="4" fillId="0" borderId="12" xfId="0" applyFont="1" applyBorder="1" applyAlignment="1">
      <alignment vertical="center"/>
    </xf>
    <xf numFmtId="0" fontId="4" fillId="0" borderId="5" xfId="0" applyFont="1" applyBorder="1" applyAlignment="1">
      <alignment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4" fillId="0" borderId="17"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 xfId="0" applyFont="1" applyBorder="1" applyAlignment="1">
      <alignment horizontal="left" vertical="center"/>
    </xf>
    <xf numFmtId="0" fontId="4" fillId="0" borderId="20" xfId="0" applyFont="1" applyBorder="1" applyAlignment="1">
      <alignment horizontal="left" vertical="center"/>
    </xf>
    <xf numFmtId="0" fontId="8" fillId="0" borderId="0" xfId="0" applyFont="1" applyAlignment="1">
      <alignment vertical="center"/>
    </xf>
    <xf numFmtId="0" fontId="9" fillId="0" borderId="0" xfId="0" applyFont="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vertical="center"/>
    </xf>
    <xf numFmtId="176" fontId="8" fillId="0" borderId="0" xfId="0" applyNumberFormat="1" applyFont="1" applyBorder="1" applyAlignment="1">
      <alignment horizontal="center" vertical="center"/>
    </xf>
    <xf numFmtId="2" fontId="8" fillId="0" borderId="0" xfId="0" applyNumberFormat="1" applyFont="1" applyBorder="1" applyAlignment="1">
      <alignment horizontal="center" vertical="center"/>
    </xf>
    <xf numFmtId="176" fontId="8" fillId="0" borderId="0" xfId="0" applyNumberFormat="1" applyFont="1" applyBorder="1" applyAlignment="1">
      <alignment vertical="center"/>
    </xf>
    <xf numFmtId="2" fontId="8" fillId="0" borderId="0" xfId="0" applyNumberFormat="1"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pplyProtection="1">
      <alignment horizontal="right" vertical="center"/>
      <protection locked="0"/>
    </xf>
    <xf numFmtId="0" fontId="4" fillId="0" borderId="0" xfId="0" applyFont="1" applyAlignment="1" applyProtection="1">
      <alignment vertical="center"/>
    </xf>
    <xf numFmtId="0" fontId="4" fillId="0" borderId="24" xfId="0" applyFont="1" applyBorder="1" applyAlignment="1" applyProtection="1">
      <alignment vertical="center"/>
    </xf>
    <xf numFmtId="0" fontId="4" fillId="0" borderId="1" xfId="0" applyFont="1" applyBorder="1" applyAlignment="1" applyProtection="1">
      <alignment vertical="center"/>
    </xf>
    <xf numFmtId="0" fontId="4" fillId="0" borderId="2" xfId="0" applyFont="1" applyBorder="1" applyAlignment="1" applyProtection="1">
      <alignment vertical="center"/>
    </xf>
    <xf numFmtId="0" fontId="6" fillId="0" borderId="0" xfId="0" applyFont="1" applyAlignment="1" applyProtection="1">
      <alignment horizontal="center" vertical="center"/>
    </xf>
    <xf numFmtId="0" fontId="4" fillId="0" borderId="0" xfId="0" applyFont="1" applyAlignment="1" applyProtection="1">
      <alignment horizontal="right" vertical="center"/>
    </xf>
    <xf numFmtId="0" fontId="7" fillId="0" borderId="0" xfId="0" applyFont="1" applyAlignment="1" applyProtection="1">
      <alignment vertical="center"/>
    </xf>
    <xf numFmtId="0" fontId="5" fillId="0" borderId="0" xfId="0" applyFont="1" applyAlignment="1" applyProtection="1">
      <alignment vertical="center"/>
    </xf>
    <xf numFmtId="0" fontId="4" fillId="0" borderId="5" xfId="0" applyFont="1" applyBorder="1" applyAlignment="1" applyProtection="1">
      <alignment horizontal="centerContinuous" vertical="center"/>
    </xf>
    <xf numFmtId="0" fontId="4" fillId="0" borderId="6" xfId="0" applyFont="1" applyBorder="1" applyAlignment="1" applyProtection="1">
      <alignment horizontal="centerContinuous" vertical="center"/>
    </xf>
    <xf numFmtId="0" fontId="4" fillId="0" borderId="7" xfId="0" applyFont="1" applyBorder="1" applyAlignment="1" applyProtection="1">
      <alignment horizontal="centerContinuous" vertical="center"/>
    </xf>
    <xf numFmtId="0" fontId="4" fillId="0" borderId="6" xfId="0" applyFont="1" applyBorder="1" applyAlignment="1" applyProtection="1">
      <alignment vertical="center"/>
    </xf>
    <xf numFmtId="0" fontId="4" fillId="0" borderId="7" xfId="0" applyFont="1" applyBorder="1" applyAlignment="1" applyProtection="1">
      <alignment vertical="center"/>
    </xf>
    <xf numFmtId="0" fontId="4" fillId="0" borderId="8" xfId="0" applyFont="1" applyBorder="1" applyAlignment="1" applyProtection="1">
      <alignment vertical="center"/>
    </xf>
    <xf numFmtId="0" fontId="4" fillId="0" borderId="9" xfId="0" applyFont="1" applyBorder="1" applyAlignment="1" applyProtection="1">
      <alignment vertical="center"/>
    </xf>
    <xf numFmtId="0" fontId="4" fillId="0" borderId="1" xfId="0" applyFont="1" applyBorder="1" applyAlignment="1" applyProtection="1">
      <alignment horizontal="right" vertical="center"/>
    </xf>
    <xf numFmtId="0" fontId="4" fillId="0" borderId="2" xfId="0" applyFont="1" applyBorder="1" applyAlignment="1" applyProtection="1">
      <alignment horizontal="left" vertical="center"/>
    </xf>
    <xf numFmtId="0" fontId="4" fillId="0" borderId="20" xfId="0" applyFont="1" applyBorder="1" applyAlignment="1" applyProtection="1">
      <alignment horizontal="left" vertical="center"/>
    </xf>
    <xf numFmtId="0" fontId="4" fillId="0" borderId="10" xfId="0" applyFont="1" applyBorder="1" applyAlignment="1" applyProtection="1">
      <alignment vertical="center"/>
    </xf>
    <xf numFmtId="0" fontId="4" fillId="0" borderId="11" xfId="0" applyFont="1" applyBorder="1" applyAlignment="1" applyProtection="1">
      <alignment vertical="center"/>
    </xf>
    <xf numFmtId="0" fontId="4" fillId="0" borderId="12" xfId="0" applyFont="1" applyBorder="1" applyAlignment="1" applyProtection="1">
      <alignment vertical="center"/>
    </xf>
    <xf numFmtId="0" fontId="4" fillId="0" borderId="5" xfId="0" applyFont="1" applyBorder="1" applyAlignment="1" applyProtection="1">
      <alignment vertical="center"/>
    </xf>
    <xf numFmtId="0" fontId="7" fillId="0" borderId="3" xfId="0" applyFont="1" applyBorder="1" applyAlignment="1" applyProtection="1">
      <alignment vertical="center"/>
    </xf>
    <xf numFmtId="0" fontId="7" fillId="0" borderId="4"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6" xfId="0" applyFont="1" applyBorder="1" applyAlignment="1" applyProtection="1">
      <alignment horizontal="center" vertical="center"/>
    </xf>
    <xf numFmtId="0" fontId="4" fillId="0" borderId="0" xfId="0" applyFont="1" applyAlignment="1"/>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pplyProtection="1">
      <alignment vertical="center" shrinkToFit="1"/>
      <protection locked="0"/>
    </xf>
    <xf numFmtId="176" fontId="4" fillId="0" borderId="28" xfId="0" applyNumberFormat="1" applyFont="1" applyBorder="1" applyAlignment="1" applyProtection="1">
      <alignment vertical="center"/>
      <protection hidden="1"/>
    </xf>
    <xf numFmtId="2" fontId="4" fillId="0" borderId="28" xfId="0" applyNumberFormat="1" applyFont="1" applyBorder="1" applyAlignment="1" applyProtection="1">
      <alignment vertical="center"/>
      <protection hidden="1"/>
    </xf>
    <xf numFmtId="176" fontId="4" fillId="0" borderId="21" xfId="0" applyNumberFormat="1" applyFont="1" applyBorder="1" applyAlignment="1">
      <alignment vertical="center"/>
    </xf>
    <xf numFmtId="2" fontId="4" fillId="0" borderId="21" xfId="0" applyNumberFormat="1" applyFont="1" applyBorder="1" applyAlignment="1">
      <alignment vertical="center"/>
    </xf>
    <xf numFmtId="176" fontId="4" fillId="0" borderId="0" xfId="0" applyNumberFormat="1" applyFont="1" applyBorder="1" applyAlignment="1">
      <alignment vertical="center"/>
    </xf>
    <xf numFmtId="2" fontId="4" fillId="0" borderId="0" xfId="0" applyNumberFormat="1" applyFont="1" applyBorder="1" applyAlignment="1">
      <alignment vertical="center"/>
    </xf>
    <xf numFmtId="0" fontId="4" fillId="0" borderId="29" xfId="0" applyFont="1" applyBorder="1" applyAlignment="1">
      <alignment vertical="center"/>
    </xf>
    <xf numFmtId="176" fontId="4" fillId="0" borderId="29" xfId="0" applyNumberFormat="1" applyFont="1" applyBorder="1" applyAlignment="1">
      <alignment vertical="center"/>
    </xf>
    <xf numFmtId="2" fontId="4" fillId="0" borderId="29" xfId="0" applyNumberFormat="1"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30" xfId="0" applyFont="1" applyBorder="1" applyAlignment="1">
      <alignment vertical="center"/>
    </xf>
    <xf numFmtId="0" fontId="4" fillId="0" borderId="31" xfId="0" applyFont="1" applyBorder="1" applyAlignment="1">
      <alignment vertical="center"/>
    </xf>
    <xf numFmtId="0" fontId="4" fillId="0" borderId="24" xfId="0" applyFont="1" applyBorder="1" applyAlignment="1">
      <alignment vertical="center"/>
    </xf>
    <xf numFmtId="0" fontId="4" fillId="0" borderId="28" xfId="0" applyFont="1" applyBorder="1" applyAlignment="1" applyProtection="1">
      <alignment vertical="center"/>
      <protection hidden="1"/>
    </xf>
    <xf numFmtId="0" fontId="4" fillId="0" borderId="21" xfId="0" applyFont="1" applyBorder="1" applyAlignment="1">
      <alignment vertical="center" wrapText="1"/>
    </xf>
    <xf numFmtId="0" fontId="4" fillId="0" borderId="0" xfId="0" applyFont="1" applyBorder="1" applyAlignment="1">
      <alignment vertical="center" wrapText="1"/>
    </xf>
    <xf numFmtId="0" fontId="4" fillId="0" borderId="0" xfId="0" applyFont="1" applyBorder="1" applyAlignment="1"/>
    <xf numFmtId="0" fontId="4" fillId="0" borderId="0" xfId="0" applyFont="1" applyBorder="1" applyAlignment="1">
      <alignment wrapText="1"/>
    </xf>
    <xf numFmtId="0" fontId="4" fillId="0" borderId="27" xfId="0" applyFont="1" applyBorder="1" applyAlignment="1">
      <alignment vertical="center" shrinkToFit="1"/>
    </xf>
    <xf numFmtId="0" fontId="4" fillId="0" borderId="28" xfId="0" applyFont="1" applyBorder="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23" fillId="2" borderId="0" xfId="1" applyFont="1" applyFill="1" applyBorder="1" applyAlignment="1">
      <alignment horizontal="center" vertical="center"/>
    </xf>
    <xf numFmtId="0" fontId="16" fillId="0" borderId="0" xfId="0" applyFont="1" applyAlignment="1">
      <alignment vertical="center"/>
    </xf>
    <xf numFmtId="178" fontId="4" fillId="0" borderId="28" xfId="0" applyNumberFormat="1" applyFont="1" applyBorder="1" applyAlignment="1">
      <alignment horizontal="center" vertical="center" shrinkToFit="1"/>
    </xf>
    <xf numFmtId="0" fontId="4" fillId="0" borderId="27" xfId="0" applyFont="1" applyBorder="1" applyAlignment="1">
      <alignment horizontal="center" vertical="center" shrinkToFit="1"/>
    </xf>
    <xf numFmtId="0" fontId="4" fillId="0" borderId="28" xfId="0" applyFont="1" applyBorder="1" applyAlignment="1" applyProtection="1">
      <alignment horizontal="center" vertical="center" shrinkToFit="1"/>
    </xf>
    <xf numFmtId="0" fontId="4" fillId="0" borderId="28" xfId="0" applyFont="1" applyBorder="1" applyAlignment="1" applyProtection="1">
      <alignment vertical="center"/>
    </xf>
    <xf numFmtId="178" fontId="4" fillId="0" borderId="28" xfId="0" applyNumberFormat="1" applyFont="1" applyBorder="1" applyAlignment="1" applyProtection="1">
      <alignment horizontal="center" vertical="center" shrinkToFit="1"/>
    </xf>
    <xf numFmtId="3" fontId="4" fillId="0" borderId="28" xfId="0" applyNumberFormat="1" applyFont="1" applyBorder="1" applyAlignment="1" applyProtection="1">
      <alignment horizontal="center" vertical="center" shrinkToFit="1"/>
    </xf>
    <xf numFmtId="177" fontId="4" fillId="0" borderId="28" xfId="0" applyNumberFormat="1" applyFont="1" applyBorder="1" applyAlignment="1">
      <alignment vertical="center"/>
    </xf>
    <xf numFmtId="0" fontId="17" fillId="0" borderId="28" xfId="0" applyFont="1" applyBorder="1" applyAlignment="1" applyProtection="1">
      <alignment horizontal="center" vertical="center" shrinkToFit="1"/>
      <protection locked="0"/>
    </xf>
    <xf numFmtId="0" fontId="9" fillId="0" borderId="0" xfId="0" applyFont="1" applyAlignment="1">
      <alignment vertical="center"/>
    </xf>
    <xf numFmtId="0" fontId="14" fillId="0" borderId="0" xfId="0" applyFont="1" applyAlignment="1">
      <alignment vertical="center"/>
    </xf>
    <xf numFmtId="0" fontId="18" fillId="0" borderId="0" xfId="0" applyFont="1" applyAlignment="1">
      <alignment vertical="center"/>
    </xf>
    <xf numFmtId="0" fontId="9" fillId="0" borderId="24" xfId="0" applyFont="1" applyBorder="1" applyAlignment="1">
      <alignment vertical="center"/>
    </xf>
    <xf numFmtId="0" fontId="9" fillId="0" borderId="2" xfId="0" applyFont="1" applyBorder="1" applyAlignment="1">
      <alignment vertical="center"/>
    </xf>
    <xf numFmtId="0" fontId="9" fillId="0" borderId="1" xfId="0" applyFont="1" applyBorder="1" applyAlignment="1">
      <alignment vertical="center"/>
    </xf>
    <xf numFmtId="0" fontId="9" fillId="0" borderId="0" xfId="0" applyFont="1" applyFill="1" applyAlignment="1">
      <alignment vertical="center"/>
    </xf>
    <xf numFmtId="0" fontId="24" fillId="0" borderId="0" xfId="0" applyFont="1" applyAlignment="1">
      <alignment vertical="center"/>
    </xf>
    <xf numFmtId="0" fontId="11" fillId="0" borderId="32" xfId="0" applyFont="1" applyBorder="1" applyAlignment="1" applyProtection="1">
      <alignment vertical="center"/>
      <protection locked="0"/>
    </xf>
    <xf numFmtId="0" fontId="11" fillId="0" borderId="33" xfId="0" applyFont="1" applyBorder="1" applyAlignment="1" applyProtection="1">
      <alignment vertical="center"/>
      <protection locked="0"/>
    </xf>
    <xf numFmtId="0" fontId="11" fillId="0" borderId="34" xfId="0" applyFont="1" applyBorder="1" applyAlignment="1" applyProtection="1">
      <alignment vertical="center"/>
      <protection locked="0"/>
    </xf>
    <xf numFmtId="0" fontId="5" fillId="0" borderId="0" xfId="0" applyFont="1" applyAlignment="1" applyProtection="1">
      <alignment horizontal="right" vertical="center"/>
      <protection hidden="1"/>
    </xf>
    <xf numFmtId="0" fontId="4" fillId="0" borderId="6" xfId="0" applyFont="1" applyBorder="1" applyAlignment="1" applyProtection="1">
      <alignment vertical="center"/>
      <protection hidden="1"/>
    </xf>
    <xf numFmtId="177" fontId="4" fillId="0" borderId="28" xfId="0" applyNumberFormat="1" applyFont="1" applyBorder="1" applyAlignment="1" applyProtection="1">
      <alignment horizontal="center" vertical="center" shrinkToFit="1"/>
      <protection locked="0"/>
    </xf>
    <xf numFmtId="0" fontId="4" fillId="0" borderId="28" xfId="0" applyFont="1" applyBorder="1" applyAlignment="1" applyProtection="1">
      <alignment horizontal="center" vertical="center" shrinkToFit="1"/>
      <protection locked="0"/>
    </xf>
    <xf numFmtId="20" fontId="4" fillId="0" borderId="28" xfId="0" applyNumberFormat="1" applyFont="1" applyBorder="1" applyAlignment="1" applyProtection="1">
      <alignment horizontal="center" vertical="center" shrinkToFit="1"/>
      <protection locked="0"/>
    </xf>
    <xf numFmtId="0" fontId="9" fillId="0" borderId="0" xfId="0" applyFont="1" applyAlignment="1" applyProtection="1">
      <alignment vertical="center"/>
    </xf>
    <xf numFmtId="0" fontId="11" fillId="0" borderId="3" xfId="0" applyFont="1" applyBorder="1" applyAlignment="1">
      <alignment vertical="center"/>
    </xf>
    <xf numFmtId="0" fontId="11" fillId="0" borderId="21" xfId="0" applyFont="1" applyBorder="1" applyAlignment="1">
      <alignment vertical="center"/>
    </xf>
    <xf numFmtId="0" fontId="11" fillId="0" borderId="35" xfId="0" applyFont="1" applyBorder="1" applyAlignment="1">
      <alignment vertical="center"/>
    </xf>
    <xf numFmtId="0" fontId="11" fillId="0" borderId="1" xfId="0" applyFont="1" applyBorder="1" applyAlignment="1">
      <alignment vertical="center"/>
    </xf>
    <xf numFmtId="0" fontId="11" fillId="0" borderId="1" xfId="0" applyFont="1" applyBorder="1" applyAlignment="1">
      <alignment horizontal="right" vertical="center"/>
    </xf>
    <xf numFmtId="0" fontId="11" fillId="0" borderId="4" xfId="0" applyFont="1" applyBorder="1" applyAlignment="1">
      <alignment vertical="center"/>
    </xf>
    <xf numFmtId="0" fontId="11" fillId="0" borderId="0" xfId="0" applyFont="1" applyBorder="1" applyAlignment="1">
      <alignment vertical="center"/>
    </xf>
    <xf numFmtId="0" fontId="9" fillId="0" borderId="28" xfId="0" applyFont="1" applyBorder="1" applyAlignment="1">
      <alignment vertical="center"/>
    </xf>
    <xf numFmtId="0" fontId="11" fillId="0" borderId="36" xfId="0" applyFont="1" applyBorder="1" applyAlignment="1" applyProtection="1">
      <alignment horizontal="center" vertical="center"/>
      <protection locked="0"/>
    </xf>
    <xf numFmtId="0" fontId="5" fillId="0" borderId="0" xfId="0" applyFont="1" applyAlignment="1" applyProtection="1">
      <alignment vertical="center"/>
      <protection hidden="1"/>
    </xf>
    <xf numFmtId="0" fontId="4" fillId="0" borderId="1" xfId="0" applyFont="1" applyBorder="1" applyAlignment="1" applyProtection="1">
      <alignment horizontal="center" vertical="center"/>
      <protection hidden="1"/>
    </xf>
    <xf numFmtId="176" fontId="4" fillId="0" borderId="28" xfId="0" applyNumberFormat="1" applyFont="1" applyBorder="1" applyAlignment="1" applyProtection="1">
      <alignment vertical="center" shrinkToFit="1"/>
      <protection hidden="1"/>
    </xf>
    <xf numFmtId="2" fontId="4" fillId="0" borderId="28" xfId="0" applyNumberFormat="1" applyFont="1" applyBorder="1" applyAlignment="1" applyProtection="1">
      <alignment vertical="center" shrinkToFit="1"/>
      <protection hidden="1"/>
    </xf>
    <xf numFmtId="176" fontId="4" fillId="0" borderId="28" xfId="0" applyNumberFormat="1" applyFont="1" applyBorder="1" applyAlignment="1" applyProtection="1">
      <alignment vertical="center" shrinkToFit="1"/>
      <protection locked="0"/>
    </xf>
    <xf numFmtId="2" fontId="4" fillId="0" borderId="28" xfId="0" applyNumberFormat="1" applyFont="1" applyBorder="1" applyAlignment="1" applyProtection="1">
      <alignment vertical="center" shrinkToFit="1"/>
      <protection locked="0"/>
    </xf>
    <xf numFmtId="0" fontId="25" fillId="2" borderId="28" xfId="1" applyFont="1" applyFill="1" applyBorder="1" applyAlignment="1">
      <alignment horizontal="distributed" vertical="center" justifyLastLine="1"/>
    </xf>
    <xf numFmtId="0" fontId="14" fillId="0" borderId="0" xfId="0" applyFont="1" applyAlignment="1">
      <alignment horizontal="center" vertical="center" wrapText="1"/>
    </xf>
    <xf numFmtId="0" fontId="14" fillId="0" borderId="0" xfId="0" applyFont="1" applyAlignment="1">
      <alignment horizontal="center" vertical="center"/>
    </xf>
    <xf numFmtId="0" fontId="13" fillId="9" borderId="28" xfId="0" applyFont="1" applyFill="1" applyBorder="1" applyAlignment="1">
      <alignment horizontal="center" vertical="center"/>
    </xf>
    <xf numFmtId="0" fontId="26" fillId="6" borderId="28" xfId="1" applyFont="1" applyFill="1" applyBorder="1" applyAlignment="1">
      <alignment horizontal="distributed" vertical="center"/>
    </xf>
    <xf numFmtId="0" fontId="13" fillId="10" borderId="28" xfId="0" applyFont="1" applyFill="1" applyBorder="1" applyAlignment="1">
      <alignment horizontal="center" vertical="center"/>
    </xf>
    <xf numFmtId="0" fontId="26" fillId="3" borderId="28" xfId="1" applyFont="1" applyFill="1" applyBorder="1" applyAlignment="1">
      <alignment horizontal="distributed" vertical="center"/>
    </xf>
    <xf numFmtId="0" fontId="25" fillId="2" borderId="24" xfId="1" applyFont="1" applyFill="1" applyBorder="1" applyAlignment="1">
      <alignment horizontal="distributed" vertical="center" justifyLastLine="1"/>
    </xf>
    <xf numFmtId="0" fontId="25" fillId="2" borderId="1" xfId="1" applyFont="1" applyFill="1" applyBorder="1" applyAlignment="1">
      <alignment horizontal="distributed" vertical="center" justifyLastLine="1"/>
    </xf>
    <xf numFmtId="0" fontId="25" fillId="2" borderId="2" xfId="1" applyFont="1" applyFill="1" applyBorder="1" applyAlignment="1">
      <alignment horizontal="distributed" vertical="center" justifyLastLine="1"/>
    </xf>
    <xf numFmtId="0" fontId="13" fillId="4" borderId="28" xfId="0" applyFont="1" applyFill="1" applyBorder="1" applyAlignment="1">
      <alignment horizontal="center" vertical="center"/>
    </xf>
    <xf numFmtId="0" fontId="26" fillId="5" borderId="28" xfId="1" applyFont="1" applyFill="1" applyBorder="1" applyAlignment="1">
      <alignment horizontal="distributed" vertical="center"/>
    </xf>
    <xf numFmtId="0" fontId="13" fillId="7" borderId="28" xfId="0" applyFont="1" applyFill="1" applyBorder="1" applyAlignment="1">
      <alignment horizontal="center" vertical="center"/>
    </xf>
    <xf numFmtId="0" fontId="26" fillId="8" borderId="28" xfId="1" applyFont="1" applyFill="1" applyBorder="1" applyAlignment="1">
      <alignment horizontal="distributed" vertical="center"/>
    </xf>
    <xf numFmtId="0" fontId="28" fillId="0" borderId="38" xfId="1" applyFont="1" applyBorder="1" applyAlignment="1">
      <alignment horizontal="distributed" vertical="center"/>
    </xf>
    <xf numFmtId="0" fontId="28" fillId="0" borderId="39" xfId="1" applyFont="1" applyBorder="1" applyAlignment="1">
      <alignment horizontal="distributed" vertical="center"/>
    </xf>
    <xf numFmtId="0" fontId="28" fillId="0" borderId="40" xfId="1" applyFont="1" applyBorder="1" applyAlignment="1">
      <alignment horizontal="distributed" vertical="center"/>
    </xf>
    <xf numFmtId="0" fontId="9" fillId="0" borderId="3" xfId="0" applyFont="1" applyBorder="1" applyAlignment="1">
      <alignment vertical="center" wrapText="1"/>
    </xf>
    <xf numFmtId="0" fontId="9" fillId="0" borderId="21" xfId="0" applyFont="1" applyBorder="1" applyAlignment="1">
      <alignment vertical="center" wrapText="1"/>
    </xf>
    <xf numFmtId="0" fontId="9" fillId="0" borderId="22" xfId="0" applyFont="1" applyBorder="1" applyAlignment="1">
      <alignment vertical="center" wrapText="1"/>
    </xf>
    <xf numFmtId="0" fontId="9" fillId="0" borderId="4" xfId="0" applyFont="1" applyBorder="1" applyAlignment="1">
      <alignment vertical="center" wrapText="1"/>
    </xf>
    <xf numFmtId="0" fontId="9" fillId="0" borderId="0" xfId="0" applyFont="1" applyBorder="1" applyAlignment="1">
      <alignment vertical="center" wrapText="1"/>
    </xf>
    <xf numFmtId="0" fontId="9" fillId="0" borderId="23" xfId="0" applyFont="1" applyBorder="1" applyAlignment="1">
      <alignment vertical="center" wrapText="1"/>
    </xf>
    <xf numFmtId="0" fontId="9" fillId="0" borderId="30" xfId="0" applyFont="1" applyBorder="1" applyAlignment="1">
      <alignment vertical="center" wrapText="1"/>
    </xf>
    <xf numFmtId="0" fontId="9" fillId="0" borderId="29" xfId="0" applyFont="1" applyBorder="1" applyAlignment="1">
      <alignment vertical="center" wrapText="1"/>
    </xf>
    <xf numFmtId="0" fontId="9" fillId="0" borderId="31" xfId="0" applyFont="1" applyBorder="1" applyAlignment="1">
      <alignment vertical="center" wrapText="1"/>
    </xf>
    <xf numFmtId="0" fontId="9" fillId="0" borderId="24" xfId="0" applyFont="1" applyBorder="1" applyAlignment="1">
      <alignment vertical="center"/>
    </xf>
    <xf numFmtId="0" fontId="9" fillId="0" borderId="2" xfId="0" applyFont="1" applyBorder="1" applyAlignment="1">
      <alignment vertical="center"/>
    </xf>
    <xf numFmtId="0" fontId="9" fillId="0" borderId="1" xfId="0" applyFont="1" applyBorder="1" applyAlignment="1">
      <alignment vertical="center"/>
    </xf>
    <xf numFmtId="0" fontId="9" fillId="0" borderId="21" xfId="0" applyFont="1" applyBorder="1" applyAlignment="1">
      <alignment vertical="center"/>
    </xf>
    <xf numFmtId="0" fontId="9" fillId="0" borderId="22" xfId="0" applyFont="1" applyBorder="1" applyAlignment="1">
      <alignment vertical="center"/>
    </xf>
    <xf numFmtId="0" fontId="9" fillId="0" borderId="4" xfId="0" applyFont="1" applyBorder="1" applyAlignment="1">
      <alignment vertical="center"/>
    </xf>
    <xf numFmtId="0" fontId="9" fillId="0" borderId="0" xfId="0" applyFont="1" applyBorder="1" applyAlignment="1">
      <alignment vertical="center"/>
    </xf>
    <xf numFmtId="0" fontId="9" fillId="0" borderId="23" xfId="0" applyFont="1" applyBorder="1" applyAlignment="1">
      <alignment vertical="center"/>
    </xf>
    <xf numFmtId="0" fontId="9" fillId="0" borderId="30" xfId="0" applyFont="1" applyBorder="1" applyAlignment="1">
      <alignment vertical="center"/>
    </xf>
    <xf numFmtId="0" fontId="9" fillId="0" borderId="29" xfId="0" applyFont="1" applyBorder="1" applyAlignment="1">
      <alignment vertical="center"/>
    </xf>
    <xf numFmtId="0" fontId="9" fillId="0" borderId="31" xfId="0" applyFont="1" applyBorder="1" applyAlignment="1">
      <alignment vertical="center"/>
    </xf>
    <xf numFmtId="0" fontId="9" fillId="0" borderId="3" xfId="0" applyFont="1" applyBorder="1" applyAlignment="1">
      <alignment vertical="center"/>
    </xf>
    <xf numFmtId="0" fontId="9" fillId="0" borderId="3" xfId="0" applyFont="1" applyFill="1" applyBorder="1" applyAlignment="1">
      <alignment vertical="center"/>
    </xf>
    <xf numFmtId="0" fontId="9" fillId="0" borderId="21" xfId="0" applyFont="1" applyFill="1" applyBorder="1" applyAlignment="1">
      <alignment vertical="center"/>
    </xf>
    <xf numFmtId="0" fontId="9" fillId="0" borderId="22" xfId="0" applyFont="1" applyFill="1" applyBorder="1" applyAlignment="1">
      <alignment vertical="center"/>
    </xf>
    <xf numFmtId="0" fontId="9" fillId="0" borderId="4" xfId="0" applyFont="1" applyFill="1" applyBorder="1" applyAlignment="1">
      <alignment vertical="center"/>
    </xf>
    <xf numFmtId="0" fontId="9" fillId="0" borderId="0" xfId="0" applyFont="1" applyFill="1" applyBorder="1" applyAlignment="1">
      <alignment vertical="center"/>
    </xf>
    <xf numFmtId="0" fontId="9" fillId="0" borderId="23" xfId="0" applyFont="1" applyFill="1" applyBorder="1" applyAlignment="1">
      <alignment vertical="center"/>
    </xf>
    <xf numFmtId="0" fontId="9" fillId="0" borderId="30" xfId="0" applyFont="1" applyFill="1" applyBorder="1" applyAlignment="1">
      <alignment vertical="center"/>
    </xf>
    <xf numFmtId="0" fontId="9" fillId="0" borderId="29" xfId="0" applyFont="1" applyFill="1" applyBorder="1" applyAlignment="1">
      <alignment vertical="center"/>
    </xf>
    <xf numFmtId="0" fontId="9" fillId="0" borderId="31" xfId="0" applyFont="1" applyFill="1" applyBorder="1" applyAlignment="1">
      <alignment vertical="center"/>
    </xf>
    <xf numFmtId="0" fontId="9" fillId="0" borderId="3" xfId="0" applyFont="1" applyFill="1" applyBorder="1" applyAlignment="1">
      <alignment vertical="center" wrapText="1"/>
    </xf>
    <xf numFmtId="0" fontId="9" fillId="0" borderId="21" xfId="0" applyFont="1" applyFill="1" applyBorder="1" applyAlignment="1">
      <alignment vertical="center" wrapText="1"/>
    </xf>
    <xf numFmtId="0" fontId="9" fillId="0" borderId="22" xfId="0" applyFont="1" applyFill="1" applyBorder="1" applyAlignment="1">
      <alignment vertical="center" wrapText="1"/>
    </xf>
    <xf numFmtId="0" fontId="9" fillId="0" borderId="4" xfId="0" applyFont="1" applyFill="1" applyBorder="1" applyAlignment="1">
      <alignment vertical="center" wrapText="1"/>
    </xf>
    <xf numFmtId="0" fontId="9" fillId="0" borderId="0" xfId="0" applyFont="1" applyFill="1" applyBorder="1" applyAlignment="1">
      <alignment vertical="center" wrapText="1"/>
    </xf>
    <xf numFmtId="0" fontId="9" fillId="0" borderId="23" xfId="0" applyFont="1" applyFill="1" applyBorder="1" applyAlignment="1">
      <alignment vertical="center" wrapText="1"/>
    </xf>
    <xf numFmtId="0" fontId="27" fillId="0" borderId="17" xfId="0" applyFont="1" applyFill="1" applyBorder="1" applyAlignment="1">
      <alignment horizontal="distributed" vertical="center"/>
    </xf>
    <xf numFmtId="0" fontId="27" fillId="0" borderId="18" xfId="0" applyFont="1" applyFill="1" applyBorder="1" applyAlignment="1">
      <alignment horizontal="distributed" vertical="center"/>
    </xf>
    <xf numFmtId="0" fontId="27" fillId="0" borderId="37" xfId="0" applyFont="1" applyFill="1" applyBorder="1" applyAlignment="1">
      <alignment horizontal="distributed" vertical="center"/>
    </xf>
    <xf numFmtId="0" fontId="9" fillId="0" borderId="28" xfId="0" applyFont="1" applyFill="1" applyBorder="1" applyAlignment="1">
      <alignment vertical="center" wrapText="1"/>
    </xf>
    <xf numFmtId="0" fontId="9" fillId="0" borderId="28" xfId="0" applyFont="1" applyBorder="1" applyAlignment="1">
      <alignment vertical="center" wrapText="1"/>
    </xf>
    <xf numFmtId="0" fontId="9" fillId="0" borderId="28" xfId="0" applyFont="1" applyBorder="1" applyAlignment="1">
      <alignment vertical="center"/>
    </xf>
    <xf numFmtId="0" fontId="11" fillId="0" borderId="24" xfId="0" applyFont="1" applyBorder="1" applyAlignment="1">
      <alignment vertical="center"/>
    </xf>
    <xf numFmtId="0" fontId="11" fillId="0" borderId="2" xfId="0" applyFont="1" applyBorder="1" applyAlignment="1">
      <alignment vertical="center"/>
    </xf>
    <xf numFmtId="0" fontId="11" fillId="0" borderId="25" xfId="0" applyFont="1" applyBorder="1" applyAlignment="1">
      <alignment horizontal="center" vertical="center"/>
    </xf>
    <xf numFmtId="0" fontId="11" fillId="0" borderId="41" xfId="0" applyFont="1" applyBorder="1" applyAlignment="1">
      <alignment vertical="center"/>
    </xf>
    <xf numFmtId="0" fontId="11" fillId="0" borderId="3" xfId="0" applyFont="1" applyBorder="1" applyAlignment="1">
      <alignment horizontal="center" vertical="center"/>
    </xf>
    <xf numFmtId="0" fontId="11" fillId="0" borderId="22" xfId="0" applyFont="1" applyBorder="1" applyAlignment="1">
      <alignment horizontal="center" vertical="center"/>
    </xf>
    <xf numFmtId="0" fontId="11" fillId="0" borderId="49" xfId="0" applyFont="1" applyBorder="1" applyAlignment="1" applyProtection="1">
      <alignment horizontal="left" vertical="center" wrapText="1"/>
      <protection locked="0"/>
    </xf>
    <xf numFmtId="0" fontId="11" fillId="0" borderId="50" xfId="0" applyFont="1" applyBorder="1" applyAlignment="1" applyProtection="1">
      <alignment horizontal="left" vertical="center" wrapText="1"/>
      <protection locked="0"/>
    </xf>
    <xf numFmtId="0" fontId="11" fillId="0" borderId="51" xfId="0" applyFont="1" applyBorder="1" applyAlignment="1" applyProtection="1">
      <alignment horizontal="left" vertical="center" wrapText="1"/>
      <protection locked="0"/>
    </xf>
    <xf numFmtId="0" fontId="11" fillId="0" borderId="52" xfId="0" applyFont="1" applyBorder="1" applyAlignment="1" applyProtection="1">
      <alignment horizontal="center" vertical="center"/>
      <protection locked="0"/>
    </xf>
    <xf numFmtId="0" fontId="11" fillId="0" borderId="53" xfId="0" applyFont="1" applyBorder="1" applyAlignment="1" applyProtection="1">
      <alignment horizontal="center" vertical="center"/>
      <protection locked="0"/>
    </xf>
    <xf numFmtId="0" fontId="11" fillId="0" borderId="42"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1" fillId="0" borderId="41" xfId="0" applyFont="1" applyBorder="1" applyAlignment="1" applyProtection="1">
      <alignment horizontal="center" vertical="center"/>
      <protection locked="0"/>
    </xf>
    <xf numFmtId="0" fontId="25" fillId="0" borderId="17" xfId="1" applyFont="1" applyBorder="1" applyAlignment="1">
      <alignment horizontal="distributed" vertical="center"/>
    </xf>
    <xf numFmtId="0" fontId="25" fillId="0" borderId="18" xfId="1" applyFont="1" applyBorder="1" applyAlignment="1">
      <alignment horizontal="distributed" vertical="center"/>
    </xf>
    <xf numFmtId="0" fontId="25" fillId="0" borderId="37" xfId="1" applyFont="1" applyBorder="1" applyAlignment="1">
      <alignment horizontal="distributed" vertical="center"/>
    </xf>
    <xf numFmtId="0" fontId="11" fillId="0" borderId="44" xfId="0" applyFont="1" applyBorder="1" applyAlignment="1" applyProtection="1">
      <alignment horizontal="left" vertical="center" wrapText="1"/>
      <protection locked="0"/>
    </xf>
    <xf numFmtId="0" fontId="11" fillId="0" borderId="45" xfId="0" applyFont="1" applyBorder="1" applyAlignment="1" applyProtection="1">
      <alignment horizontal="left" vertical="center" wrapText="1"/>
      <protection locked="0"/>
    </xf>
    <xf numFmtId="0" fontId="11" fillId="0" borderId="46" xfId="0" applyFont="1" applyBorder="1" applyAlignment="1" applyProtection="1">
      <alignment horizontal="left" vertical="center" wrapText="1"/>
      <protection locked="0"/>
    </xf>
    <xf numFmtId="0" fontId="11" fillId="0" borderId="47" xfId="0" applyFont="1" applyBorder="1" applyAlignment="1" applyProtection="1">
      <alignment horizontal="left" vertical="center" wrapText="1"/>
      <protection locked="0"/>
    </xf>
    <xf numFmtId="0" fontId="11" fillId="0" borderId="28" xfId="0" applyFont="1" applyBorder="1" applyAlignment="1" applyProtection="1">
      <alignment horizontal="left" vertical="center" wrapText="1"/>
      <protection locked="0"/>
    </xf>
    <xf numFmtId="0" fontId="11" fillId="0" borderId="48" xfId="0" applyFont="1" applyBorder="1" applyAlignment="1" applyProtection="1">
      <alignment horizontal="left" vertical="center" wrapText="1"/>
      <protection locked="0"/>
    </xf>
    <xf numFmtId="0" fontId="11" fillId="0" borderId="3" xfId="0" applyFont="1" applyBorder="1" applyAlignment="1">
      <alignment vertical="center"/>
    </xf>
    <xf numFmtId="0" fontId="11" fillId="0" borderId="21" xfId="0" applyFont="1" applyBorder="1" applyAlignment="1">
      <alignment vertical="center"/>
    </xf>
    <xf numFmtId="0" fontId="11" fillId="0" borderId="22" xfId="0" applyFont="1" applyBorder="1" applyAlignment="1">
      <alignment vertical="center"/>
    </xf>
    <xf numFmtId="0" fontId="4" fillId="0" borderId="28" xfId="0" applyFont="1" applyBorder="1" applyAlignment="1" applyProtection="1">
      <alignment horizontal="center" vertical="center"/>
    </xf>
    <xf numFmtId="178" fontId="4" fillId="0" borderId="80" xfId="0" applyNumberFormat="1" applyFont="1" applyBorder="1" applyAlignment="1" applyProtection="1">
      <alignment horizontal="center" vertical="center"/>
      <protection hidden="1"/>
    </xf>
    <xf numFmtId="178" fontId="4" fillId="0" borderId="11" xfId="0" applyNumberFormat="1" applyFont="1" applyBorder="1" applyAlignment="1" applyProtection="1">
      <alignment horizontal="center" vertical="center"/>
      <protection hidden="1"/>
    </xf>
    <xf numFmtId="178" fontId="4" fillId="0" borderId="81" xfId="0" applyNumberFormat="1" applyFont="1" applyBorder="1" applyAlignment="1" applyProtection="1">
      <alignment horizontal="center" vertical="center"/>
      <protection hidden="1"/>
    </xf>
    <xf numFmtId="0" fontId="4" fillId="0" borderId="28" xfId="0" applyFont="1" applyBorder="1" applyAlignment="1" applyProtection="1">
      <alignment horizontal="center" vertical="center" shrinkToFit="1"/>
    </xf>
    <xf numFmtId="178" fontId="4" fillId="0" borderId="24" xfId="0" applyNumberFormat="1" applyFont="1" applyBorder="1" applyAlignment="1" applyProtection="1">
      <alignment horizontal="center" vertical="center" shrinkToFit="1"/>
    </xf>
    <xf numFmtId="178" fontId="4" fillId="0" borderId="1" xfId="0" applyNumberFormat="1" applyFont="1" applyBorder="1" applyAlignment="1" applyProtection="1">
      <alignment horizontal="center" vertical="center" shrinkToFit="1"/>
    </xf>
    <xf numFmtId="178" fontId="4" fillId="0" borderId="2" xfId="0" applyNumberFormat="1" applyFont="1" applyBorder="1" applyAlignment="1" applyProtection="1">
      <alignment horizontal="center" vertical="center" shrinkToFit="1"/>
    </xf>
    <xf numFmtId="178" fontId="4" fillId="0" borderId="28" xfId="0" applyNumberFormat="1" applyFont="1" applyBorder="1" applyAlignment="1" applyProtection="1">
      <alignment horizontal="center" vertical="center" shrinkToFit="1"/>
    </xf>
    <xf numFmtId="2" fontId="4" fillId="0" borderId="28" xfId="0" applyNumberFormat="1" applyFont="1" applyBorder="1" applyAlignment="1" applyProtection="1">
      <alignment horizontal="center" vertical="center" shrinkToFit="1"/>
    </xf>
    <xf numFmtId="0" fontId="4" fillId="0" borderId="63" xfId="0" applyFont="1" applyBorder="1" applyAlignment="1" applyProtection="1">
      <alignment vertical="center"/>
    </xf>
    <xf numFmtId="0" fontId="4" fillId="0" borderId="21" xfId="0" applyFont="1" applyBorder="1" applyAlignment="1" applyProtection="1">
      <alignment vertical="center"/>
    </xf>
    <xf numFmtId="0" fontId="4" fillId="0" borderId="22" xfId="0" applyFont="1" applyBorder="1" applyAlignment="1" applyProtection="1">
      <alignment vertical="center"/>
    </xf>
    <xf numFmtId="0" fontId="4" fillId="0" borderId="64" xfId="0" applyFont="1" applyBorder="1" applyAlignment="1" applyProtection="1">
      <alignment vertical="center"/>
    </xf>
    <xf numFmtId="0" fontId="4" fillId="0" borderId="0" xfId="0" applyFont="1" applyBorder="1" applyAlignment="1" applyProtection="1">
      <alignment vertical="center"/>
    </xf>
    <xf numFmtId="0" fontId="4" fillId="0" borderId="23" xfId="0" applyFont="1" applyBorder="1" applyAlignment="1" applyProtection="1">
      <alignment vertical="center"/>
    </xf>
    <xf numFmtId="0" fontId="4" fillId="0" borderId="65" xfId="0" applyFont="1" applyBorder="1" applyAlignment="1" applyProtection="1">
      <alignment vertical="center"/>
    </xf>
    <xf numFmtId="0" fontId="4" fillId="0" borderId="14" xfId="0" applyFont="1" applyBorder="1" applyAlignment="1" applyProtection="1">
      <alignment vertical="center"/>
    </xf>
    <xf numFmtId="0" fontId="4" fillId="0" borderId="15" xfId="0" applyFont="1" applyBorder="1" applyAlignment="1" applyProtection="1">
      <alignment vertical="center"/>
    </xf>
    <xf numFmtId="0" fontId="7" fillId="0" borderId="14" xfId="0" applyFont="1" applyBorder="1" applyAlignment="1" applyProtection="1">
      <alignment horizontal="center" vertical="center"/>
      <protection hidden="1"/>
    </xf>
    <xf numFmtId="0" fontId="4" fillId="0" borderId="66" xfId="0" applyFont="1" applyBorder="1" applyAlignment="1" applyProtection="1">
      <alignment horizontal="center" vertical="center"/>
      <protection hidden="1"/>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176" fontId="4" fillId="0" borderId="68" xfId="0" applyNumberFormat="1" applyFont="1" applyBorder="1" applyAlignment="1" applyProtection="1">
      <alignment horizontal="center" vertical="center"/>
      <protection hidden="1"/>
    </xf>
    <xf numFmtId="176" fontId="4" fillId="0" borderId="69" xfId="0" applyNumberFormat="1"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180" fontId="4" fillId="0" borderId="66" xfId="0" applyNumberFormat="1" applyFont="1" applyBorder="1" applyAlignment="1" applyProtection="1">
      <alignment horizontal="center" vertical="center"/>
      <protection hidden="1"/>
    </xf>
    <xf numFmtId="0" fontId="4" fillId="0" borderId="63"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4" fillId="0" borderId="64" xfId="0" applyFont="1" applyBorder="1" applyAlignment="1">
      <alignmen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65" xfId="0" applyFont="1" applyBorder="1" applyAlignment="1">
      <alignment vertical="center"/>
    </xf>
    <xf numFmtId="0" fontId="4" fillId="0" borderId="14" xfId="0" applyFont="1" applyBorder="1" applyAlignment="1">
      <alignment vertical="center"/>
    </xf>
    <xf numFmtId="0" fontId="4" fillId="0" borderId="15" xfId="0" applyFont="1" applyBorder="1" applyAlignment="1">
      <alignment vertical="center"/>
    </xf>
    <xf numFmtId="0" fontId="7" fillId="0" borderId="1" xfId="0" applyFont="1" applyBorder="1" applyAlignment="1" applyProtection="1">
      <alignment horizontal="center" vertical="center"/>
      <protection locked="0"/>
    </xf>
    <xf numFmtId="0" fontId="7" fillId="0" borderId="21" xfId="0" applyFont="1" applyBorder="1" applyAlignment="1">
      <alignment vertical="center"/>
    </xf>
    <xf numFmtId="0" fontId="7" fillId="0" borderId="22" xfId="0" applyFont="1" applyBorder="1" applyAlignment="1">
      <alignment vertical="center"/>
    </xf>
    <xf numFmtId="0" fontId="7" fillId="0" borderId="0" xfId="0" applyFont="1" applyBorder="1" applyAlignment="1">
      <alignment vertical="center"/>
    </xf>
    <xf numFmtId="0" fontId="7" fillId="0" borderId="23" xfId="0" applyFont="1" applyBorder="1" applyAlignment="1">
      <alignment vertical="center"/>
    </xf>
    <xf numFmtId="3" fontId="4" fillId="0" borderId="28" xfId="0" applyNumberFormat="1" applyFont="1" applyBorder="1" applyAlignment="1" applyProtection="1">
      <alignment horizontal="center" vertical="center"/>
      <protection hidden="1"/>
    </xf>
    <xf numFmtId="3" fontId="4" fillId="0" borderId="66" xfId="0" applyNumberFormat="1" applyFont="1" applyBorder="1" applyAlignment="1" applyProtection="1">
      <alignment horizontal="center" vertical="center"/>
      <protection hidden="1"/>
    </xf>
    <xf numFmtId="0" fontId="4" fillId="0" borderId="79" xfId="0" applyFont="1" applyBorder="1" applyAlignment="1" applyProtection="1">
      <alignment horizontal="right" vertical="center"/>
      <protection hidden="1"/>
    </xf>
    <xf numFmtId="0" fontId="4" fillId="0" borderId="6" xfId="0" applyFont="1" applyBorder="1" applyAlignment="1" applyProtection="1">
      <alignment horizontal="right" vertical="center"/>
      <protection hidden="1"/>
    </xf>
    <xf numFmtId="0" fontId="7" fillId="0" borderId="0" xfId="0" applyFont="1" applyBorder="1" applyAlignment="1" applyProtection="1">
      <alignment horizontal="center" vertical="center"/>
      <protection locked="0"/>
    </xf>
    <xf numFmtId="176" fontId="4" fillId="0" borderId="66" xfId="0" applyNumberFormat="1" applyFont="1" applyBorder="1" applyAlignment="1" applyProtection="1">
      <alignment horizontal="center" vertical="center"/>
      <protection hidden="1"/>
    </xf>
    <xf numFmtId="176" fontId="4" fillId="0" borderId="67" xfId="0" applyNumberFormat="1" applyFont="1" applyBorder="1" applyAlignment="1" applyProtection="1">
      <alignment horizontal="center" vertical="center"/>
      <protection hidden="1"/>
    </xf>
    <xf numFmtId="176" fontId="4" fillId="0" borderId="28" xfId="0" applyNumberFormat="1" applyFont="1" applyBorder="1" applyAlignment="1" applyProtection="1">
      <alignment horizontal="center" vertical="center"/>
      <protection hidden="1"/>
    </xf>
    <xf numFmtId="176" fontId="4" fillId="0" borderId="62" xfId="0" applyNumberFormat="1" applyFont="1" applyBorder="1" applyAlignment="1" applyProtection="1">
      <alignment horizontal="center" vertical="center"/>
      <protection hidden="1"/>
    </xf>
    <xf numFmtId="3" fontId="4" fillId="0" borderId="66" xfId="0" applyNumberFormat="1" applyFont="1" applyBorder="1" applyAlignment="1" applyProtection="1">
      <alignment horizontal="center" vertical="center"/>
      <protection locked="0"/>
    </xf>
    <xf numFmtId="3" fontId="4" fillId="0" borderId="68" xfId="0" applyNumberFormat="1" applyFont="1" applyBorder="1" applyAlignment="1" applyProtection="1">
      <alignment horizontal="center" vertical="center"/>
      <protection hidden="1"/>
    </xf>
    <xf numFmtId="3" fontId="4" fillId="0" borderId="67" xfId="0" applyNumberFormat="1" applyFont="1" applyBorder="1" applyAlignment="1" applyProtection="1">
      <alignment horizontal="center" vertical="center"/>
      <protection locked="0"/>
    </xf>
    <xf numFmtId="3" fontId="4" fillId="0" borderId="69" xfId="0" applyNumberFormat="1" applyFont="1" applyBorder="1" applyAlignment="1" applyProtection="1">
      <alignment horizontal="center" vertical="center"/>
      <protection hidden="1"/>
    </xf>
    <xf numFmtId="3" fontId="4" fillId="0" borderId="62" xfId="0" applyNumberFormat="1" applyFont="1" applyBorder="1" applyAlignment="1" applyProtection="1">
      <alignment horizontal="center" vertical="center"/>
      <protection hidden="1"/>
    </xf>
    <xf numFmtId="3" fontId="4" fillId="0" borderId="67" xfId="0" applyNumberFormat="1" applyFont="1" applyBorder="1" applyAlignment="1" applyProtection="1">
      <alignment horizontal="center" vertical="center"/>
      <protection hidden="1"/>
    </xf>
    <xf numFmtId="180" fontId="4" fillId="0" borderId="67" xfId="0" applyNumberFormat="1" applyFont="1" applyBorder="1" applyAlignment="1" applyProtection="1">
      <alignment horizontal="center" vertical="center"/>
      <protection hidden="1"/>
    </xf>
    <xf numFmtId="0" fontId="4" fillId="0" borderId="28" xfId="0" applyFont="1" applyBorder="1" applyAlignment="1" applyProtection="1">
      <alignment horizontal="center" vertical="center"/>
      <protection hidden="1"/>
    </xf>
    <xf numFmtId="178" fontId="4" fillId="0" borderId="79" xfId="0" applyNumberFormat="1" applyFont="1" applyBorder="1" applyAlignment="1" applyProtection="1">
      <alignment horizontal="center" vertical="center"/>
      <protection hidden="1"/>
    </xf>
    <xf numFmtId="178" fontId="4" fillId="0" borderId="6" xfId="0" applyNumberFormat="1" applyFont="1" applyBorder="1" applyAlignment="1" applyProtection="1">
      <alignment horizontal="center" vertical="center"/>
      <protection hidden="1"/>
    </xf>
    <xf numFmtId="178" fontId="4" fillId="0" borderId="8" xfId="0" applyNumberFormat="1" applyFont="1" applyBorder="1" applyAlignment="1" applyProtection="1">
      <alignment horizontal="center" vertical="center"/>
      <protection hidden="1"/>
    </xf>
    <xf numFmtId="0" fontId="7" fillId="0" borderId="60" xfId="0" applyFont="1" applyBorder="1" applyAlignment="1">
      <alignment vertical="center"/>
    </xf>
    <xf numFmtId="0" fontId="7" fillId="0" borderId="61" xfId="0" applyFont="1" applyBorder="1" applyAlignment="1">
      <alignment vertical="center"/>
    </xf>
    <xf numFmtId="0" fontId="4" fillId="0" borderId="62" xfId="0" applyFont="1" applyBorder="1" applyAlignment="1" applyProtection="1">
      <alignment horizontal="center" vertical="center"/>
      <protection hidden="1"/>
    </xf>
    <xf numFmtId="2" fontId="4" fillId="0" borderId="68" xfId="0" applyNumberFormat="1" applyFont="1" applyBorder="1" applyAlignment="1" applyProtection="1">
      <alignment horizontal="center" vertical="center"/>
      <protection hidden="1"/>
    </xf>
    <xf numFmtId="2" fontId="4" fillId="0" borderId="69" xfId="0" applyNumberFormat="1" applyFont="1" applyBorder="1" applyAlignment="1" applyProtection="1">
      <alignment horizontal="center" vertical="center"/>
      <protection hidden="1"/>
    </xf>
    <xf numFmtId="176" fontId="4" fillId="0" borderId="39" xfId="0" applyNumberFormat="1" applyFont="1" applyBorder="1" applyAlignment="1" applyProtection="1">
      <alignment horizontal="center" vertical="center"/>
      <protection hidden="1"/>
    </xf>
    <xf numFmtId="2" fontId="4" fillId="0" borderId="28" xfId="0" applyNumberFormat="1" applyFont="1" applyBorder="1" applyAlignment="1" applyProtection="1">
      <alignment horizontal="center" vertical="center"/>
      <protection hidden="1"/>
    </xf>
    <xf numFmtId="2" fontId="4" fillId="0" borderId="62" xfId="0" applyNumberFormat="1" applyFont="1" applyBorder="1" applyAlignment="1" applyProtection="1">
      <alignment horizontal="center" vertical="center"/>
      <protection hidden="1"/>
    </xf>
    <xf numFmtId="2" fontId="4" fillId="0" borderId="66" xfId="0" applyNumberFormat="1" applyFont="1" applyBorder="1" applyAlignment="1" applyProtection="1">
      <alignment horizontal="center" vertical="center"/>
      <protection hidden="1"/>
    </xf>
    <xf numFmtId="2" fontId="4" fillId="0" borderId="67" xfId="0" applyNumberFormat="1" applyFont="1" applyBorder="1" applyAlignment="1" applyProtection="1">
      <alignment horizontal="center" vertical="center"/>
      <protection hidden="1"/>
    </xf>
    <xf numFmtId="2" fontId="4" fillId="0" borderId="39"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9" fillId="0" borderId="54" xfId="1" applyFont="1" applyBorder="1" applyAlignment="1">
      <alignment horizontal="distributed" vertical="center"/>
    </xf>
    <xf numFmtId="0" fontId="29" fillId="0" borderId="55" xfId="1" applyFont="1" applyBorder="1" applyAlignment="1">
      <alignment horizontal="distributed" vertical="center"/>
    </xf>
    <xf numFmtId="0" fontId="29" fillId="0" borderId="56" xfId="1" applyFont="1" applyBorder="1" applyAlignment="1">
      <alignment horizontal="distributed" vertical="center"/>
    </xf>
    <xf numFmtId="0" fontId="29" fillId="0" borderId="57" xfId="1" applyFont="1" applyBorder="1" applyAlignment="1">
      <alignment horizontal="distributed" vertical="center"/>
    </xf>
    <xf numFmtId="0" fontId="29" fillId="0" borderId="58" xfId="1" applyFont="1" applyBorder="1" applyAlignment="1">
      <alignment horizontal="distributed" vertical="center"/>
    </xf>
    <xf numFmtId="0" fontId="29" fillId="0" borderId="59" xfId="1" applyFont="1" applyBorder="1" applyAlignment="1">
      <alignment horizontal="distributed" vertical="center"/>
    </xf>
    <xf numFmtId="0" fontId="4" fillId="0" borderId="0" xfId="0" applyFont="1" applyAlignment="1" applyProtection="1">
      <alignment horizontal="right" vertical="center"/>
      <protection locked="0"/>
    </xf>
    <xf numFmtId="0" fontId="6" fillId="0" borderId="0" xfId="0" applyFont="1" applyAlignment="1" applyProtection="1">
      <alignment horizontal="center" vertical="center"/>
    </xf>
    <xf numFmtId="0" fontId="4" fillId="0" borderId="24"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8" xfId="0" applyFont="1" applyBorder="1" applyAlignment="1">
      <alignment horizontal="center" vertical="center"/>
    </xf>
    <xf numFmtId="176" fontId="4" fillId="0" borderId="28" xfId="0" applyNumberFormat="1"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6" fillId="0" borderId="29" xfId="0" applyFont="1" applyBorder="1" applyAlignment="1">
      <alignment horizontal="center" vertical="center"/>
    </xf>
    <xf numFmtId="0" fontId="4" fillId="0" borderId="28" xfId="0" applyFont="1" applyBorder="1" applyAlignment="1">
      <alignment horizontal="center" vertical="center" wrapText="1"/>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179" fontId="4" fillId="0" borderId="66" xfId="0" applyNumberFormat="1" applyFont="1" applyBorder="1" applyAlignment="1" applyProtection="1">
      <alignment horizontal="center" vertical="center"/>
      <protection hidden="1"/>
    </xf>
    <xf numFmtId="179" fontId="4" fillId="0" borderId="67" xfId="0" applyNumberFormat="1" applyFont="1" applyBorder="1" applyAlignment="1" applyProtection="1">
      <alignment horizontal="center" vertical="center"/>
      <protection hidden="1"/>
    </xf>
  </cellXfs>
  <cellStyles count="2">
    <cellStyle name="ハイパーリンク" xfId="1" builtinId="8"/>
    <cellStyle name="標準" xfId="0" builtinId="0"/>
  </cellStyles>
  <dxfs count="22">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76</xdr:row>
      <xdr:rowOff>21378</xdr:rowOff>
    </xdr:from>
    <xdr:to>
      <xdr:col>8</xdr:col>
      <xdr:colOff>552450</xdr:colOff>
      <xdr:row>100</xdr:row>
      <xdr:rowOff>7197</xdr:rowOff>
    </xdr:to>
    <xdr:pic>
      <xdr:nvPicPr>
        <xdr:cNvPr id="48367"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8167" y="17695545"/>
          <a:ext cx="4542366" cy="6706235"/>
        </a:xfrm>
        <a:prstGeom prst="rect">
          <a:avLst/>
        </a:prstGeom>
        <a:noFill/>
        <a:ln w="285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47</xdr:row>
      <xdr:rowOff>47625</xdr:rowOff>
    </xdr:from>
    <xdr:to>
      <xdr:col>8</xdr:col>
      <xdr:colOff>485775</xdr:colOff>
      <xdr:row>69</xdr:row>
      <xdr:rowOff>238125</xdr:rowOff>
    </xdr:to>
    <xdr:pic>
      <xdr:nvPicPr>
        <xdr:cNvPr id="48368"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9839325"/>
          <a:ext cx="4438650" cy="6477000"/>
        </a:xfrm>
        <a:prstGeom prst="rect">
          <a:avLst/>
        </a:prstGeom>
        <a:noFill/>
        <a:ln w="285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537800</xdr:colOff>
      <xdr:row>78</xdr:row>
      <xdr:rowOff>51803</xdr:rowOff>
    </xdr:from>
    <xdr:to>
      <xdr:col>6</xdr:col>
      <xdr:colOff>252050</xdr:colOff>
      <xdr:row>79</xdr:row>
      <xdr:rowOff>72970</xdr:rowOff>
    </xdr:to>
    <xdr:sp macro="" textlink="">
      <xdr:nvSpPr>
        <xdr:cNvPr id="2" name="テキスト ボックス 1"/>
        <xdr:cNvSpPr txBox="1"/>
      </xdr:nvSpPr>
      <xdr:spPr>
        <a:xfrm>
          <a:off x="2808761" y="18344816"/>
          <a:ext cx="335881" cy="266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①</a:t>
          </a:r>
        </a:p>
      </xdr:txBody>
    </xdr:sp>
    <xdr:clientData/>
  </xdr:twoCellAnchor>
  <xdr:twoCellAnchor>
    <xdr:from>
      <xdr:col>4</xdr:col>
      <xdr:colOff>119592</xdr:colOff>
      <xdr:row>81</xdr:row>
      <xdr:rowOff>253999</xdr:rowOff>
    </xdr:from>
    <xdr:to>
      <xdr:col>4</xdr:col>
      <xdr:colOff>452967</xdr:colOff>
      <xdr:row>82</xdr:row>
      <xdr:rowOff>0</xdr:rowOff>
    </xdr:to>
    <xdr:sp macro="" textlink="">
      <xdr:nvSpPr>
        <xdr:cNvPr id="6" name="テキスト ボックス 5"/>
        <xdr:cNvSpPr txBox="1"/>
      </xdr:nvSpPr>
      <xdr:spPr>
        <a:xfrm>
          <a:off x="1855259" y="19653249"/>
          <a:ext cx="333375" cy="306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②</a:t>
          </a:r>
        </a:p>
      </xdr:txBody>
    </xdr:sp>
    <xdr:clientData/>
  </xdr:twoCellAnchor>
  <xdr:twoCellAnchor>
    <xdr:from>
      <xdr:col>4</xdr:col>
      <xdr:colOff>34925</xdr:colOff>
      <xdr:row>80</xdr:row>
      <xdr:rowOff>197908</xdr:rowOff>
    </xdr:from>
    <xdr:to>
      <xdr:col>4</xdr:col>
      <xdr:colOff>221191</xdr:colOff>
      <xdr:row>85</xdr:row>
      <xdr:rowOff>197908</xdr:rowOff>
    </xdr:to>
    <xdr:sp macro="" textlink="">
      <xdr:nvSpPr>
        <xdr:cNvPr id="48371" name="左中かっこ 3"/>
        <xdr:cNvSpPr>
          <a:spLocks/>
        </xdr:cNvSpPr>
      </xdr:nvSpPr>
      <xdr:spPr bwMode="auto">
        <a:xfrm>
          <a:off x="1770592" y="18930408"/>
          <a:ext cx="186266" cy="1259417"/>
        </a:xfrm>
        <a:prstGeom prst="leftBrace">
          <a:avLst>
            <a:gd name="adj1" fmla="val 14982"/>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492125</xdr:colOff>
      <xdr:row>86</xdr:row>
      <xdr:rowOff>218016</xdr:rowOff>
    </xdr:from>
    <xdr:to>
      <xdr:col>8</xdr:col>
      <xdr:colOff>244475</xdr:colOff>
      <xdr:row>87</xdr:row>
      <xdr:rowOff>189441</xdr:rowOff>
    </xdr:to>
    <xdr:sp macro="" textlink="">
      <xdr:nvSpPr>
        <xdr:cNvPr id="48372" name="右中かっこ 4"/>
        <xdr:cNvSpPr>
          <a:spLocks/>
        </xdr:cNvSpPr>
      </xdr:nvSpPr>
      <xdr:spPr bwMode="auto">
        <a:xfrm rot="5400000">
          <a:off x="3462337" y="19747970"/>
          <a:ext cx="214842" cy="1625600"/>
        </a:xfrm>
        <a:prstGeom prst="rightBrace">
          <a:avLst>
            <a:gd name="adj1" fmla="val 5205"/>
            <a:gd name="adj2"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85725</xdr:colOff>
      <xdr:row>88</xdr:row>
      <xdr:rowOff>19050</xdr:rowOff>
    </xdr:from>
    <xdr:to>
      <xdr:col>8</xdr:col>
      <xdr:colOff>514350</xdr:colOff>
      <xdr:row>88</xdr:row>
      <xdr:rowOff>238125</xdr:rowOff>
    </xdr:to>
    <xdr:sp macro="" textlink="">
      <xdr:nvSpPr>
        <xdr:cNvPr id="48373" name="右中かっこ 8"/>
        <xdr:cNvSpPr>
          <a:spLocks/>
        </xdr:cNvSpPr>
      </xdr:nvSpPr>
      <xdr:spPr bwMode="auto">
        <a:xfrm rot="-5400000">
          <a:off x="3128962" y="19569113"/>
          <a:ext cx="219075" cy="2819400"/>
        </a:xfrm>
        <a:prstGeom prst="rightBrace">
          <a:avLst>
            <a:gd name="adj1" fmla="val 5184"/>
            <a:gd name="adj2" fmla="val 50000"/>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340180</xdr:colOff>
      <xdr:row>87</xdr:row>
      <xdr:rowOff>95250</xdr:rowOff>
    </xdr:from>
    <xdr:to>
      <xdr:col>7</xdr:col>
      <xdr:colOff>54430</xdr:colOff>
      <xdr:row>88</xdr:row>
      <xdr:rowOff>116417</xdr:rowOff>
    </xdr:to>
    <xdr:sp macro="" textlink="">
      <xdr:nvSpPr>
        <xdr:cNvPr id="10" name="テキスト ボックス 9"/>
        <xdr:cNvSpPr txBox="1"/>
      </xdr:nvSpPr>
      <xdr:spPr>
        <a:xfrm>
          <a:off x="3229430" y="20531667"/>
          <a:ext cx="338667" cy="264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③</a:t>
          </a:r>
        </a:p>
      </xdr:txBody>
    </xdr:sp>
    <xdr:clientData/>
  </xdr:twoCellAnchor>
  <xdr:twoCellAnchor>
    <xdr:from>
      <xdr:col>3</xdr:col>
      <xdr:colOff>266700</xdr:colOff>
      <xdr:row>82</xdr:row>
      <xdr:rowOff>155576</xdr:rowOff>
    </xdr:from>
    <xdr:to>
      <xdr:col>4</xdr:col>
      <xdr:colOff>70908</xdr:colOff>
      <xdr:row>84</xdr:row>
      <xdr:rowOff>95250</xdr:rowOff>
    </xdr:to>
    <xdr:sp macro="" textlink="">
      <xdr:nvSpPr>
        <xdr:cNvPr id="11" name="テキスト ボックス 10"/>
        <xdr:cNvSpPr txBox="1"/>
      </xdr:nvSpPr>
      <xdr:spPr>
        <a:xfrm>
          <a:off x="1473200" y="19417243"/>
          <a:ext cx="333375" cy="426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②</a:t>
          </a:r>
        </a:p>
      </xdr:txBody>
    </xdr:sp>
    <xdr:clientData/>
  </xdr:twoCellAnchor>
  <xdr:twoCellAnchor>
    <xdr:from>
      <xdr:col>3</xdr:col>
      <xdr:colOff>364689</xdr:colOff>
      <xdr:row>89</xdr:row>
      <xdr:rowOff>24528</xdr:rowOff>
    </xdr:from>
    <xdr:to>
      <xdr:col>4</xdr:col>
      <xdr:colOff>164664</xdr:colOff>
      <xdr:row>89</xdr:row>
      <xdr:rowOff>415863</xdr:rowOff>
    </xdr:to>
    <xdr:sp macro="" textlink="">
      <xdr:nvSpPr>
        <xdr:cNvPr id="12" name="テキスト ボックス 11"/>
        <xdr:cNvSpPr txBox="1"/>
      </xdr:nvSpPr>
      <xdr:spPr>
        <a:xfrm>
          <a:off x="1571189" y="21138278"/>
          <a:ext cx="329142" cy="391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④</a:t>
          </a:r>
          <a:endParaRPr kumimoji="1" lang="en-US" altLang="ja-JP" sz="1400">
            <a:latin typeface="BIZ UDゴシック" panose="020B0400000000000000" pitchFamily="49" charset="-128"/>
            <a:ea typeface="BIZ UDゴシック" panose="020B0400000000000000" pitchFamily="49" charset="-128"/>
          </a:endParaRPr>
        </a:p>
      </xdr:txBody>
    </xdr:sp>
    <xdr:clientData/>
  </xdr:twoCellAnchor>
  <xdr:twoCellAnchor>
    <xdr:from>
      <xdr:col>3</xdr:col>
      <xdr:colOff>333375</xdr:colOff>
      <xdr:row>94</xdr:row>
      <xdr:rowOff>76200</xdr:rowOff>
    </xdr:from>
    <xdr:to>
      <xdr:col>3</xdr:col>
      <xdr:colOff>419100</xdr:colOff>
      <xdr:row>95</xdr:row>
      <xdr:rowOff>228600</xdr:rowOff>
    </xdr:to>
    <xdr:sp macro="" textlink="">
      <xdr:nvSpPr>
        <xdr:cNvPr id="48377" name="右中かっこ 15"/>
        <xdr:cNvSpPr>
          <a:spLocks/>
        </xdr:cNvSpPr>
      </xdr:nvSpPr>
      <xdr:spPr bwMode="auto">
        <a:xfrm>
          <a:off x="1543050" y="22869525"/>
          <a:ext cx="85725" cy="447675"/>
        </a:xfrm>
        <a:prstGeom prst="rightBrace">
          <a:avLst>
            <a:gd name="adj1" fmla="val 13152"/>
            <a:gd name="adj2" fmla="val 50000"/>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21021</xdr:colOff>
      <xdr:row>98</xdr:row>
      <xdr:rowOff>116347</xdr:rowOff>
    </xdr:from>
    <xdr:to>
      <xdr:col>4</xdr:col>
      <xdr:colOff>353082</xdr:colOff>
      <xdr:row>99</xdr:row>
      <xdr:rowOff>142681</xdr:rowOff>
    </xdr:to>
    <xdr:sp macro="" textlink="">
      <xdr:nvSpPr>
        <xdr:cNvPr id="17" name="テキスト ボックス 16"/>
        <xdr:cNvSpPr txBox="1"/>
      </xdr:nvSpPr>
      <xdr:spPr>
        <a:xfrm>
          <a:off x="1760587" y="24004044"/>
          <a:ext cx="332061" cy="312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⑫</a:t>
          </a:r>
        </a:p>
      </xdr:txBody>
    </xdr:sp>
    <xdr:clientData/>
  </xdr:twoCellAnchor>
  <xdr:twoCellAnchor>
    <xdr:from>
      <xdr:col>4</xdr:col>
      <xdr:colOff>18065</xdr:colOff>
      <xdr:row>99</xdr:row>
      <xdr:rowOff>5816</xdr:rowOff>
    </xdr:from>
    <xdr:to>
      <xdr:col>4</xdr:col>
      <xdr:colOff>350126</xdr:colOff>
      <xdr:row>99</xdr:row>
      <xdr:rowOff>269714</xdr:rowOff>
    </xdr:to>
    <xdr:sp macro="" textlink="">
      <xdr:nvSpPr>
        <xdr:cNvPr id="18" name="テキスト ボックス 17"/>
        <xdr:cNvSpPr txBox="1"/>
      </xdr:nvSpPr>
      <xdr:spPr>
        <a:xfrm>
          <a:off x="1757631" y="24179263"/>
          <a:ext cx="332061" cy="263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⑬</a:t>
          </a:r>
        </a:p>
      </xdr:txBody>
    </xdr:sp>
    <xdr:clientData/>
  </xdr:twoCellAnchor>
  <xdr:twoCellAnchor>
    <xdr:from>
      <xdr:col>3</xdr:col>
      <xdr:colOff>358339</xdr:colOff>
      <xdr:row>89</xdr:row>
      <xdr:rowOff>216647</xdr:rowOff>
    </xdr:from>
    <xdr:to>
      <xdr:col>4</xdr:col>
      <xdr:colOff>158314</xdr:colOff>
      <xdr:row>90</xdr:row>
      <xdr:rowOff>141497</xdr:rowOff>
    </xdr:to>
    <xdr:sp macro="" textlink="">
      <xdr:nvSpPr>
        <xdr:cNvPr id="20" name="テキスト ボックス 19"/>
        <xdr:cNvSpPr txBox="1"/>
      </xdr:nvSpPr>
      <xdr:spPr>
        <a:xfrm>
          <a:off x="1564839" y="21330397"/>
          <a:ext cx="329142" cy="358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⑤</a:t>
          </a:r>
        </a:p>
      </xdr:txBody>
    </xdr:sp>
    <xdr:clientData/>
  </xdr:twoCellAnchor>
  <xdr:twoCellAnchor>
    <xdr:from>
      <xdr:col>3</xdr:col>
      <xdr:colOff>361950</xdr:colOff>
      <xdr:row>90</xdr:row>
      <xdr:rowOff>142216</xdr:rowOff>
    </xdr:from>
    <xdr:to>
      <xdr:col>4</xdr:col>
      <xdr:colOff>161925</xdr:colOff>
      <xdr:row>92</xdr:row>
      <xdr:rowOff>148788</xdr:rowOff>
    </xdr:to>
    <xdr:sp macro="" textlink="">
      <xdr:nvSpPr>
        <xdr:cNvPr id="21" name="テキスト ボックス 20"/>
        <xdr:cNvSpPr txBox="1"/>
      </xdr:nvSpPr>
      <xdr:spPr>
        <a:xfrm>
          <a:off x="1568450" y="21689883"/>
          <a:ext cx="329142" cy="493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⑥</a:t>
          </a:r>
        </a:p>
      </xdr:txBody>
    </xdr:sp>
    <xdr:clientData/>
  </xdr:twoCellAnchor>
  <xdr:twoCellAnchor>
    <xdr:from>
      <xdr:col>3</xdr:col>
      <xdr:colOff>362573</xdr:colOff>
      <xdr:row>92</xdr:row>
      <xdr:rowOff>189992</xdr:rowOff>
    </xdr:from>
    <xdr:to>
      <xdr:col>4</xdr:col>
      <xdr:colOff>162548</xdr:colOff>
      <xdr:row>93</xdr:row>
      <xdr:rowOff>209843</xdr:rowOff>
    </xdr:to>
    <xdr:sp macro="" textlink="">
      <xdr:nvSpPr>
        <xdr:cNvPr id="22" name="テキスト ボックス 21"/>
        <xdr:cNvSpPr txBox="1"/>
      </xdr:nvSpPr>
      <xdr:spPr>
        <a:xfrm>
          <a:off x="1569073" y="22224492"/>
          <a:ext cx="329142" cy="316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⑦</a:t>
          </a:r>
        </a:p>
      </xdr:txBody>
    </xdr:sp>
    <xdr:clientData/>
  </xdr:twoCellAnchor>
  <xdr:twoCellAnchor>
    <xdr:from>
      <xdr:col>3</xdr:col>
      <xdr:colOff>372450</xdr:colOff>
      <xdr:row>94</xdr:row>
      <xdr:rowOff>139775</xdr:rowOff>
    </xdr:from>
    <xdr:to>
      <xdr:col>4</xdr:col>
      <xdr:colOff>172425</xdr:colOff>
      <xdr:row>95</xdr:row>
      <xdr:rowOff>172983</xdr:rowOff>
    </xdr:to>
    <xdr:sp macro="" textlink="">
      <xdr:nvSpPr>
        <xdr:cNvPr id="23" name="テキスト ボックス 22"/>
        <xdr:cNvSpPr txBox="1"/>
      </xdr:nvSpPr>
      <xdr:spPr>
        <a:xfrm>
          <a:off x="1578950" y="22766942"/>
          <a:ext cx="329142" cy="329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⑧</a:t>
          </a:r>
        </a:p>
      </xdr:txBody>
    </xdr:sp>
    <xdr:clientData/>
  </xdr:twoCellAnchor>
  <xdr:twoCellAnchor>
    <xdr:from>
      <xdr:col>3</xdr:col>
      <xdr:colOff>365698</xdr:colOff>
      <xdr:row>96</xdr:row>
      <xdr:rowOff>87694</xdr:rowOff>
    </xdr:from>
    <xdr:to>
      <xdr:col>4</xdr:col>
      <xdr:colOff>165673</xdr:colOff>
      <xdr:row>97</xdr:row>
      <xdr:rowOff>106949</xdr:rowOff>
    </xdr:to>
    <xdr:sp macro="" textlink="">
      <xdr:nvSpPr>
        <xdr:cNvPr id="24" name="テキスト ボックス 23"/>
        <xdr:cNvSpPr txBox="1"/>
      </xdr:nvSpPr>
      <xdr:spPr>
        <a:xfrm>
          <a:off x="1573869" y="23403891"/>
          <a:ext cx="331370" cy="305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⑩</a:t>
          </a:r>
        </a:p>
      </xdr:txBody>
    </xdr:sp>
    <xdr:clientData/>
  </xdr:twoCellAnchor>
  <xdr:twoCellAnchor>
    <xdr:from>
      <xdr:col>3</xdr:col>
      <xdr:colOff>367630</xdr:colOff>
      <xdr:row>97</xdr:row>
      <xdr:rowOff>104302</xdr:rowOff>
    </xdr:from>
    <xdr:to>
      <xdr:col>4</xdr:col>
      <xdr:colOff>167605</xdr:colOff>
      <xdr:row>98</xdr:row>
      <xdr:rowOff>159845</xdr:rowOff>
    </xdr:to>
    <xdr:sp macro="" textlink="">
      <xdr:nvSpPr>
        <xdr:cNvPr id="25" name="テキスト ボックス 24"/>
        <xdr:cNvSpPr txBox="1"/>
      </xdr:nvSpPr>
      <xdr:spPr>
        <a:xfrm>
          <a:off x="1574130" y="23599302"/>
          <a:ext cx="329142" cy="341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⑪</a:t>
          </a:r>
        </a:p>
      </xdr:txBody>
    </xdr:sp>
    <xdr:clientData/>
  </xdr:twoCellAnchor>
  <xdr:twoCellAnchor editAs="oneCell">
    <xdr:from>
      <xdr:col>1</xdr:col>
      <xdr:colOff>9525</xdr:colOff>
      <xdr:row>7</xdr:row>
      <xdr:rowOff>28575</xdr:rowOff>
    </xdr:from>
    <xdr:to>
      <xdr:col>9</xdr:col>
      <xdr:colOff>552450</xdr:colOff>
      <xdr:row>36</xdr:row>
      <xdr:rowOff>95250</xdr:rowOff>
    </xdr:to>
    <xdr:pic>
      <xdr:nvPicPr>
        <xdr:cNvPr id="48386"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333500"/>
          <a:ext cx="5153025" cy="5495925"/>
        </a:xfrm>
        <a:prstGeom prst="rect">
          <a:avLst/>
        </a:prstGeom>
        <a:noFill/>
        <a:ln w="285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114300</xdr:colOff>
      <xdr:row>7</xdr:row>
      <xdr:rowOff>133350</xdr:rowOff>
    </xdr:from>
    <xdr:to>
      <xdr:col>21</xdr:col>
      <xdr:colOff>381000</xdr:colOff>
      <xdr:row>30</xdr:row>
      <xdr:rowOff>161925</xdr:rowOff>
    </xdr:to>
    <xdr:pic>
      <xdr:nvPicPr>
        <xdr:cNvPr id="48387" name="図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50" y="1438275"/>
          <a:ext cx="4495800" cy="3971925"/>
        </a:xfrm>
        <a:prstGeom prst="rect">
          <a:avLst/>
        </a:prstGeom>
        <a:noFill/>
        <a:ln w="28575">
          <a:solidFill>
            <a:srgbClr val="7F7F7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179917</xdr:colOff>
      <xdr:row>6</xdr:row>
      <xdr:rowOff>127001</xdr:rowOff>
    </xdr:from>
    <xdr:to>
      <xdr:col>14</xdr:col>
      <xdr:colOff>486834</xdr:colOff>
      <xdr:row>11</xdr:row>
      <xdr:rowOff>42333</xdr:rowOff>
    </xdr:to>
    <xdr:sp macro="" textlink="">
      <xdr:nvSpPr>
        <xdr:cNvPr id="3" name="四角形吹き出し 2"/>
        <xdr:cNvSpPr/>
      </xdr:nvSpPr>
      <xdr:spPr bwMode="auto">
        <a:xfrm>
          <a:off x="5566834" y="1248834"/>
          <a:ext cx="2804583" cy="761999"/>
        </a:xfrm>
        <a:prstGeom prst="wedgeRectCallout">
          <a:avLst>
            <a:gd name="adj1" fmla="val -65361"/>
            <a:gd name="adj2" fmla="val 6496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lnSpc>
              <a:spcPts val="1600"/>
            </a:lnSpc>
          </a:pPr>
          <a:r>
            <a:rPr kumimoji="1" lang="ja-JP" altLang="en-US" sz="1400">
              <a:latin typeface="BIZ UDゴシック" panose="020B0400000000000000" pitchFamily="49" charset="-128"/>
              <a:ea typeface="BIZ UDゴシック" panose="020B0400000000000000" pitchFamily="49" charset="-128"/>
            </a:rPr>
            <a:t>入力方法（本ページ）を確認する場合はこちらをクリックしてください。</a:t>
          </a:r>
        </a:p>
      </xdr:txBody>
    </xdr:sp>
    <xdr:clientData/>
  </xdr:twoCellAnchor>
  <xdr:twoCellAnchor>
    <xdr:from>
      <xdr:col>10</xdr:col>
      <xdr:colOff>173566</xdr:colOff>
      <xdr:row>12</xdr:row>
      <xdr:rowOff>14817</xdr:rowOff>
    </xdr:from>
    <xdr:to>
      <xdr:col>14</xdr:col>
      <xdr:colOff>480483</xdr:colOff>
      <xdr:row>18</xdr:row>
      <xdr:rowOff>52916</xdr:rowOff>
    </xdr:to>
    <xdr:sp macro="" textlink="">
      <xdr:nvSpPr>
        <xdr:cNvPr id="27" name="四角形吹き出し 26"/>
        <xdr:cNvSpPr/>
      </xdr:nvSpPr>
      <xdr:spPr bwMode="auto">
        <a:xfrm>
          <a:off x="5560483" y="2152650"/>
          <a:ext cx="2804583" cy="1054099"/>
        </a:xfrm>
        <a:prstGeom prst="wedgeRectCallout">
          <a:avLst>
            <a:gd name="adj1" fmla="val -63852"/>
            <a:gd name="adj2" fmla="val 3964"/>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lnSpc>
              <a:spcPts val="1600"/>
            </a:lnSpc>
          </a:pPr>
          <a:r>
            <a:rPr kumimoji="1" lang="ja-JP" altLang="en-US" sz="1400">
              <a:latin typeface="BIZ UDゴシック" panose="020B0400000000000000" pitchFamily="49" charset="-128"/>
              <a:ea typeface="BIZ UDゴシック" panose="020B0400000000000000" pitchFamily="49" charset="-128"/>
            </a:rPr>
            <a:t>事業場情報や総量規制基準値等を入力する場合はこちらをクリックしてください。（「</a:t>
          </a:r>
          <a:r>
            <a:rPr kumimoji="1" lang="en-US" altLang="ja-JP" sz="1400">
              <a:latin typeface="BIZ UDゴシック" panose="020B0400000000000000" pitchFamily="49" charset="-128"/>
              <a:ea typeface="BIZ UDゴシック" panose="020B0400000000000000" pitchFamily="49" charset="-128"/>
            </a:rPr>
            <a:t>2.</a:t>
          </a:r>
          <a:r>
            <a:rPr kumimoji="1" lang="ja-JP" altLang="en-US" sz="1400">
              <a:latin typeface="BIZ UDゴシック" panose="020B0400000000000000" pitchFamily="49" charset="-128"/>
              <a:ea typeface="BIZ UDゴシック" panose="020B0400000000000000" pitchFamily="49" charset="-128"/>
            </a:rPr>
            <a:t>基本情報の入力」を参照）</a:t>
          </a:r>
        </a:p>
      </xdr:txBody>
    </xdr:sp>
    <xdr:clientData/>
  </xdr:twoCellAnchor>
  <xdr:twoCellAnchor>
    <xdr:from>
      <xdr:col>10</xdr:col>
      <xdr:colOff>167217</xdr:colOff>
      <xdr:row>19</xdr:row>
      <xdr:rowOff>8465</xdr:rowOff>
    </xdr:from>
    <xdr:to>
      <xdr:col>14</xdr:col>
      <xdr:colOff>474134</xdr:colOff>
      <xdr:row>26</xdr:row>
      <xdr:rowOff>105834</xdr:rowOff>
    </xdr:to>
    <xdr:sp macro="" textlink="">
      <xdr:nvSpPr>
        <xdr:cNvPr id="28" name="四角形吹き出し 27"/>
        <xdr:cNvSpPr/>
      </xdr:nvSpPr>
      <xdr:spPr bwMode="auto">
        <a:xfrm>
          <a:off x="5554134" y="3331632"/>
          <a:ext cx="2804583" cy="1282702"/>
        </a:xfrm>
        <a:prstGeom prst="wedgeRectCallout">
          <a:avLst>
            <a:gd name="adj1" fmla="val -62342"/>
            <a:gd name="adj2" fmla="val -32990"/>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lnSpc>
              <a:spcPts val="1600"/>
            </a:lnSpc>
          </a:pPr>
          <a:r>
            <a:rPr kumimoji="1" lang="ja-JP" altLang="en-US" sz="1400">
              <a:latin typeface="BIZ UDゴシック" panose="020B0400000000000000" pitchFamily="49" charset="-128"/>
              <a:ea typeface="BIZ UDゴシック" panose="020B0400000000000000" pitchFamily="49" charset="-128"/>
            </a:rPr>
            <a:t>提出様式の鑑となる負荷量測定結果報告書を作成する場合はこちらをクリックしてください。（「</a:t>
          </a:r>
          <a:r>
            <a:rPr kumimoji="1" lang="en-US" altLang="ja-JP" sz="1400">
              <a:latin typeface="BIZ UDゴシック" panose="020B0400000000000000" pitchFamily="49" charset="-128"/>
              <a:ea typeface="BIZ UDゴシック" panose="020B0400000000000000" pitchFamily="49" charset="-128"/>
            </a:rPr>
            <a:t>4</a:t>
          </a:r>
          <a:r>
            <a:rPr kumimoji="1" lang="ja-JP" altLang="en-US" sz="1400">
              <a:latin typeface="BIZ UDゴシック" panose="020B0400000000000000" pitchFamily="49" charset="-128"/>
              <a:ea typeface="BIZ UDゴシック" panose="020B0400000000000000" pitchFamily="49" charset="-128"/>
            </a:rPr>
            <a:t>．汚濁負荷量測定結果報告書の作成」を参照）</a:t>
          </a:r>
        </a:p>
      </xdr:txBody>
    </xdr:sp>
    <xdr:clientData/>
  </xdr:twoCellAnchor>
  <xdr:twoCellAnchor>
    <xdr:from>
      <xdr:col>10</xdr:col>
      <xdr:colOff>171451</xdr:colOff>
      <xdr:row>27</xdr:row>
      <xdr:rowOff>65614</xdr:rowOff>
    </xdr:from>
    <xdr:to>
      <xdr:col>14</xdr:col>
      <xdr:colOff>478368</xdr:colOff>
      <xdr:row>32</xdr:row>
      <xdr:rowOff>264583</xdr:rowOff>
    </xdr:to>
    <xdr:sp macro="" textlink="">
      <xdr:nvSpPr>
        <xdr:cNvPr id="29" name="四角形吹き出し 28"/>
        <xdr:cNvSpPr/>
      </xdr:nvSpPr>
      <xdr:spPr bwMode="auto">
        <a:xfrm>
          <a:off x="5558368" y="4743447"/>
          <a:ext cx="2804583" cy="1045636"/>
        </a:xfrm>
        <a:prstGeom prst="wedgeRectCallout">
          <a:avLst>
            <a:gd name="adj1" fmla="val -50266"/>
            <a:gd name="adj2" fmla="val 8284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lnSpc>
              <a:spcPts val="1600"/>
            </a:lnSpc>
          </a:pPr>
          <a:r>
            <a:rPr kumimoji="1" lang="ja-JP" altLang="en-US" sz="1400">
              <a:latin typeface="BIZ UDゴシック" panose="020B0400000000000000" pitchFamily="49" charset="-128"/>
              <a:ea typeface="BIZ UDゴシック" panose="020B0400000000000000" pitchFamily="49" charset="-128"/>
            </a:rPr>
            <a:t>記録表を作成する場合は入力したい月をクリックしてください。（「</a:t>
          </a:r>
          <a:r>
            <a:rPr kumimoji="1" lang="en-US" altLang="ja-JP" sz="1400">
              <a:latin typeface="BIZ UDゴシック" panose="020B0400000000000000" pitchFamily="49" charset="-128"/>
              <a:ea typeface="BIZ UDゴシック" panose="020B0400000000000000" pitchFamily="49" charset="-128"/>
            </a:rPr>
            <a:t>3</a:t>
          </a:r>
          <a:r>
            <a:rPr kumimoji="1" lang="ja-JP" altLang="en-US" sz="1400">
              <a:latin typeface="BIZ UDゴシック" panose="020B0400000000000000" pitchFamily="49" charset="-128"/>
              <a:ea typeface="BIZ UDゴシック" panose="020B0400000000000000" pitchFamily="49" charset="-128"/>
            </a:rPr>
            <a:t>．汚濁負荷量測定結果記録表の作成」を参照）</a:t>
          </a:r>
        </a:p>
      </xdr:txBody>
    </xdr:sp>
    <xdr:clientData/>
  </xdr:twoCellAnchor>
  <xdr:twoCellAnchor>
    <xdr:from>
      <xdr:col>9</xdr:col>
      <xdr:colOff>438150</xdr:colOff>
      <xdr:row>32</xdr:row>
      <xdr:rowOff>0</xdr:rowOff>
    </xdr:from>
    <xdr:to>
      <xdr:col>10</xdr:col>
      <xdr:colOff>133350</xdr:colOff>
      <xdr:row>36</xdr:row>
      <xdr:rowOff>85725</xdr:rowOff>
    </xdr:to>
    <xdr:sp macro="" textlink="">
      <xdr:nvSpPr>
        <xdr:cNvPr id="48392" name="右中かっこ 3"/>
        <xdr:cNvSpPr>
          <a:spLocks/>
        </xdr:cNvSpPr>
      </xdr:nvSpPr>
      <xdr:spPr bwMode="auto">
        <a:xfrm>
          <a:off x="5191125" y="5591175"/>
          <a:ext cx="314325" cy="1228725"/>
        </a:xfrm>
        <a:prstGeom prst="rightBrace">
          <a:avLst>
            <a:gd name="adj1" fmla="val 8705"/>
            <a:gd name="adj2" fmla="val 50000"/>
          </a:avLst>
        </a:prstGeom>
        <a:noFill/>
        <a:ln w="285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365853</xdr:colOff>
      <xdr:row>95</xdr:row>
      <xdr:rowOff>193123</xdr:rowOff>
    </xdr:from>
    <xdr:to>
      <xdr:col>4</xdr:col>
      <xdr:colOff>165828</xdr:colOff>
      <xdr:row>96</xdr:row>
      <xdr:rowOff>228646</xdr:rowOff>
    </xdr:to>
    <xdr:sp macro="" textlink="">
      <xdr:nvSpPr>
        <xdr:cNvPr id="33" name="テキスト ボックス 32"/>
        <xdr:cNvSpPr txBox="1"/>
      </xdr:nvSpPr>
      <xdr:spPr>
        <a:xfrm>
          <a:off x="1574024" y="23223570"/>
          <a:ext cx="331370" cy="3212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BIZ UDゴシック" panose="020B0400000000000000" pitchFamily="49" charset="-128"/>
              <a:ea typeface="BIZ UDゴシック" panose="020B0400000000000000" pitchFamily="49" charset="-128"/>
            </a:rPr>
            <a:t>⑨</a:t>
          </a:r>
        </a:p>
      </xdr:txBody>
    </xdr:sp>
    <xdr:clientData/>
  </xdr:twoCellAnchor>
  <xdr:twoCellAnchor>
    <xdr:from>
      <xdr:col>3</xdr:col>
      <xdr:colOff>333375</xdr:colOff>
      <xdr:row>92</xdr:row>
      <xdr:rowOff>114300</xdr:rowOff>
    </xdr:from>
    <xdr:to>
      <xdr:col>3</xdr:col>
      <xdr:colOff>419100</xdr:colOff>
      <xdr:row>93</xdr:row>
      <xdr:rowOff>266700</xdr:rowOff>
    </xdr:to>
    <xdr:sp macro="" textlink="">
      <xdr:nvSpPr>
        <xdr:cNvPr id="48394" name="右中かっこ 15"/>
        <xdr:cNvSpPr>
          <a:spLocks/>
        </xdr:cNvSpPr>
      </xdr:nvSpPr>
      <xdr:spPr bwMode="auto">
        <a:xfrm>
          <a:off x="1543050" y="22317075"/>
          <a:ext cx="85725" cy="447675"/>
        </a:xfrm>
        <a:prstGeom prst="rightBrace">
          <a:avLst>
            <a:gd name="adj1" fmla="val 13104"/>
            <a:gd name="adj2" fmla="val 50000"/>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342900</xdr:colOff>
      <xdr:row>90</xdr:row>
      <xdr:rowOff>76200</xdr:rowOff>
    </xdr:from>
    <xdr:to>
      <xdr:col>3</xdr:col>
      <xdr:colOff>428625</xdr:colOff>
      <xdr:row>92</xdr:row>
      <xdr:rowOff>28575</xdr:rowOff>
    </xdr:to>
    <xdr:sp macro="" textlink="">
      <xdr:nvSpPr>
        <xdr:cNvPr id="48395" name="右中かっこ 15"/>
        <xdr:cNvSpPr>
          <a:spLocks/>
        </xdr:cNvSpPr>
      </xdr:nvSpPr>
      <xdr:spPr bwMode="auto">
        <a:xfrm>
          <a:off x="1552575" y="21783675"/>
          <a:ext cx="85725" cy="447675"/>
        </a:xfrm>
        <a:prstGeom prst="rightBrace">
          <a:avLst>
            <a:gd name="adj1" fmla="val 13418"/>
            <a:gd name="adj2" fmla="val 50000"/>
          </a:avLst>
        </a:prstGeom>
        <a:noFill/>
        <a:ln w="19050"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123825</xdr:colOff>
      <xdr:row>79</xdr:row>
      <xdr:rowOff>171450</xdr:rowOff>
    </xdr:from>
    <xdr:to>
      <xdr:col>2</xdr:col>
      <xdr:colOff>323850</xdr:colOff>
      <xdr:row>80</xdr:row>
      <xdr:rowOff>104775</xdr:rowOff>
    </xdr:to>
    <xdr:sp macro="" textlink="">
      <xdr:nvSpPr>
        <xdr:cNvPr id="48396" name="正方形/長方形 3"/>
        <xdr:cNvSpPr>
          <a:spLocks noChangeArrowheads="1"/>
        </xdr:cNvSpPr>
      </xdr:nvSpPr>
      <xdr:spPr bwMode="auto">
        <a:xfrm>
          <a:off x="800100" y="18754725"/>
          <a:ext cx="200025" cy="180975"/>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499984740745262"/>
  </sheetPr>
  <dimension ref="B1:H17"/>
  <sheetViews>
    <sheetView showGridLines="0" tabSelected="1" workbookViewId="0"/>
  </sheetViews>
  <sheetFormatPr defaultRowHeight="14.25" x14ac:dyDescent="0.15"/>
  <cols>
    <col min="1" max="1" width="2.25" style="94" customWidth="1"/>
    <col min="2" max="4" width="9" style="94"/>
    <col min="5" max="5" width="2.25" style="94" customWidth="1"/>
    <col min="6" max="8" width="9" style="94"/>
    <col min="9" max="9" width="2.25" style="94" customWidth="1"/>
    <col min="10" max="16384" width="9" style="94"/>
  </cols>
  <sheetData>
    <row r="1" spans="2:8" ht="42.75" customHeight="1" x14ac:dyDescent="0.15">
      <c r="B1" s="139" t="s">
        <v>210</v>
      </c>
      <c r="C1" s="140"/>
      <c r="D1" s="140"/>
      <c r="E1" s="140"/>
      <c r="F1" s="140"/>
      <c r="G1" s="140"/>
      <c r="H1" s="140"/>
    </row>
    <row r="2" spans="2:8" ht="6" customHeight="1" x14ac:dyDescent="0.15"/>
    <row r="3" spans="2:8" ht="25.5" customHeight="1" x14ac:dyDescent="0.15">
      <c r="B3" s="138" t="s">
        <v>213</v>
      </c>
      <c r="C3" s="138"/>
      <c r="D3" s="138"/>
      <c r="E3" s="138"/>
      <c r="F3" s="138"/>
      <c r="G3" s="138"/>
      <c r="H3" s="138"/>
    </row>
    <row r="4" spans="2:8" ht="6" customHeight="1" x14ac:dyDescent="0.15">
      <c r="B4" s="96"/>
      <c r="C4" s="96"/>
      <c r="D4" s="96"/>
      <c r="E4" s="96"/>
      <c r="F4" s="96"/>
      <c r="G4" s="96"/>
      <c r="H4" s="96"/>
    </row>
    <row r="5" spans="2:8" ht="25.5" customHeight="1" x14ac:dyDescent="0.15">
      <c r="B5" s="145" t="s">
        <v>108</v>
      </c>
      <c r="C5" s="146"/>
      <c r="D5" s="146"/>
      <c r="E5" s="146"/>
      <c r="F5" s="146"/>
      <c r="G5" s="146"/>
      <c r="H5" s="147"/>
    </row>
    <row r="6" spans="2:8" ht="6" customHeight="1" x14ac:dyDescent="0.15"/>
    <row r="7" spans="2:8" ht="21" customHeight="1" x14ac:dyDescent="0.15">
      <c r="B7" s="143" t="s">
        <v>90</v>
      </c>
      <c r="C7" s="143"/>
      <c r="D7" s="143"/>
      <c r="F7" s="148" t="s">
        <v>98</v>
      </c>
      <c r="G7" s="148"/>
      <c r="H7" s="148"/>
    </row>
    <row r="8" spans="2:8" ht="25.5" customHeight="1" x14ac:dyDescent="0.15">
      <c r="B8" s="144" t="s">
        <v>91</v>
      </c>
      <c r="C8" s="144"/>
      <c r="D8" s="144"/>
      <c r="F8" s="149" t="s">
        <v>91</v>
      </c>
      <c r="G8" s="149"/>
      <c r="H8" s="149"/>
    </row>
    <row r="9" spans="2:8" ht="25.5" customHeight="1" x14ac:dyDescent="0.15">
      <c r="B9" s="144" t="s">
        <v>92</v>
      </c>
      <c r="C9" s="144"/>
      <c r="D9" s="144"/>
      <c r="F9" s="149" t="s">
        <v>95</v>
      </c>
      <c r="G9" s="149"/>
      <c r="H9" s="149"/>
    </row>
    <row r="10" spans="2:8" ht="25.5" customHeight="1" x14ac:dyDescent="0.15">
      <c r="B10" s="144" t="s">
        <v>93</v>
      </c>
      <c r="C10" s="144"/>
      <c r="D10" s="144"/>
      <c r="F10" s="149" t="s">
        <v>96</v>
      </c>
      <c r="G10" s="149"/>
      <c r="H10" s="149"/>
    </row>
    <row r="11" spans="2:8" ht="25.5" customHeight="1" x14ac:dyDescent="0.15">
      <c r="B11" s="144" t="s">
        <v>94</v>
      </c>
      <c r="C11" s="144"/>
      <c r="D11" s="144"/>
      <c r="F11" s="149" t="s">
        <v>97</v>
      </c>
      <c r="G11" s="149"/>
      <c r="H11" s="149"/>
    </row>
    <row r="12" spans="2:8" ht="6" customHeight="1" x14ac:dyDescent="0.15"/>
    <row r="13" spans="2:8" ht="21" customHeight="1" x14ac:dyDescent="0.15">
      <c r="B13" s="141" t="s">
        <v>99</v>
      </c>
      <c r="C13" s="141"/>
      <c r="D13" s="141"/>
      <c r="F13" s="150" t="s">
        <v>103</v>
      </c>
      <c r="G13" s="150"/>
      <c r="H13" s="150"/>
    </row>
    <row r="14" spans="2:8" ht="25.5" customHeight="1" x14ac:dyDescent="0.15">
      <c r="B14" s="142" t="s">
        <v>91</v>
      </c>
      <c r="C14" s="142"/>
      <c r="D14" s="142"/>
      <c r="F14" s="151" t="s">
        <v>91</v>
      </c>
      <c r="G14" s="151"/>
      <c r="H14" s="151"/>
    </row>
    <row r="15" spans="2:8" ht="25.5" customHeight="1" x14ac:dyDescent="0.15">
      <c r="B15" s="142" t="s">
        <v>100</v>
      </c>
      <c r="C15" s="142"/>
      <c r="D15" s="142"/>
      <c r="F15" s="151" t="s">
        <v>104</v>
      </c>
      <c r="G15" s="151"/>
      <c r="H15" s="151"/>
    </row>
    <row r="16" spans="2:8" ht="25.5" customHeight="1" x14ac:dyDescent="0.15">
      <c r="B16" s="142" t="s">
        <v>101</v>
      </c>
      <c r="C16" s="142"/>
      <c r="D16" s="142"/>
      <c r="F16" s="151" t="s">
        <v>105</v>
      </c>
      <c r="G16" s="151"/>
      <c r="H16" s="151"/>
    </row>
    <row r="17" spans="2:8" ht="25.5" customHeight="1" x14ac:dyDescent="0.15">
      <c r="B17" s="142" t="s">
        <v>102</v>
      </c>
      <c r="C17" s="142"/>
      <c r="D17" s="142"/>
      <c r="F17" s="151" t="s">
        <v>106</v>
      </c>
      <c r="G17" s="151"/>
      <c r="H17" s="151"/>
    </row>
  </sheetData>
  <sheetProtection algorithmName="SHA-512" hashValue="R51tCw5qmkFART/Gxzmk0C4Z3PhspIdrPaSP3SsVjw/BCJhdNG10pJhYQxXbQ7/lra/0SK0pXi6YA/TO1AH3xw==" saltValue="K3WCersYOl+FHH3lgHtuQA==" spinCount="100000" sheet="1" objects="1" scenarios="1"/>
  <mergeCells count="23">
    <mergeCell ref="B17:D17"/>
    <mergeCell ref="F13:H13"/>
    <mergeCell ref="F14:H14"/>
    <mergeCell ref="F15:H15"/>
    <mergeCell ref="F16:H16"/>
    <mergeCell ref="F17:H17"/>
    <mergeCell ref="B16:D16"/>
    <mergeCell ref="B3:H3"/>
    <mergeCell ref="B1:H1"/>
    <mergeCell ref="B13:D13"/>
    <mergeCell ref="B14:D14"/>
    <mergeCell ref="B15:D15"/>
    <mergeCell ref="B7:D7"/>
    <mergeCell ref="B8:D8"/>
    <mergeCell ref="B9:D9"/>
    <mergeCell ref="B10:D10"/>
    <mergeCell ref="B5:H5"/>
    <mergeCell ref="B11:D11"/>
    <mergeCell ref="F7:H7"/>
    <mergeCell ref="F8:H8"/>
    <mergeCell ref="F9:H9"/>
    <mergeCell ref="F10:H10"/>
    <mergeCell ref="F11:H11"/>
  </mergeCells>
  <phoneticPr fontId="12"/>
  <hyperlinks>
    <hyperlink ref="B3:H3" location="使用方法!A1" display="使用方法はこちら"/>
    <hyperlink ref="B8:D8" location="'報告書(4-6月)'!A1" display="報告書"/>
    <hyperlink ref="B9:D9" location="'記録表(4月)'!A1" display="記録表(4月)"/>
    <hyperlink ref="B10:D10" location="'記録表(5月)'!A1" display="記録表(5月)"/>
    <hyperlink ref="B11:D11" location="'記録表(6月)'!A1" display="記録表(6月)"/>
    <hyperlink ref="F8:H8" location="'報告書(7-9月)'!A1" display="報告書"/>
    <hyperlink ref="F9:H9" location="'記録表(7月)'!A1" display="記録表(7月)"/>
    <hyperlink ref="F10:H10" location="'記録表(8月)'!A1" display="記録表(8月)"/>
    <hyperlink ref="F11:H11" location="'記録表(9月)'!A1" display="記録表(9月)"/>
    <hyperlink ref="B14:D14" location="'報告書(10-12月)'!A1" display="報告書"/>
    <hyperlink ref="B15:D15" location="'記録表(10月)'!A1" display="記録表(10月)"/>
    <hyperlink ref="B16:D16" location="'記録表(11月)'!A1" display="記録表(11月)"/>
    <hyperlink ref="B17:D17" location="'記録表(12月)'!A1" display="記録表(12月)"/>
    <hyperlink ref="F14:H14" location="'報告書(1-3月)'!A1" display="報告書"/>
    <hyperlink ref="F15:H15" location="'記録表(1月)'!A1" display="記録表(1月)"/>
    <hyperlink ref="F16:H16" location="'記録表(2月)'!A1" display="記録表(2月)"/>
    <hyperlink ref="F17:H17" location="'記録表(3月)'!A1" display="記録表(3月)"/>
    <hyperlink ref="B5:H5" location="基本情報!A1" display="基本情報入力"/>
  </hyperlinks>
  <printOptions horizontalCentered="1"/>
  <pageMargins left="0.70866141732283472" right="0.70866141732283472" top="0.74803149606299213" bottom="0.74803149606299213" header="0.31496062992125984" footer="0.31496062992125984"/>
  <pageSetup paperSize="9" scale="13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201</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c r="P44" s="1"/>
      <c r="Q44" s="1"/>
      <c r="R44" s="1"/>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TjmpwOgLMSoxf3EOs22GC9JXBd0evdxPl/AeU1API7cYCzqTi6wwjlHwhkuelfwlzl+Ws8RjSXTWzAeWiQMqPQ==" saltValue="rvBd309tD+Pihmog3quEOA=="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202</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LxehEEj3ZrdBibP2R/hMvk24FHB87JoKcZNImuh0IRsXxJaXvjWHN7top7Z/Nh04DIdsHJNLNEgfNH6RAruzGw==" saltValue="2MUcWV37Ab2rK+kPFtmIOA=="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39997558519241921"/>
  </sheetPr>
  <dimension ref="A1:V98"/>
  <sheetViews>
    <sheetView showGridLines="0" zoomScaleNormal="100" workbookViewId="0">
      <selection activeCell="L7" sqref="L7"/>
    </sheetView>
  </sheetViews>
  <sheetFormatPr defaultRowHeight="13.5" x14ac:dyDescent="0.15"/>
  <cols>
    <col min="1" max="3" width="10.25" style="40" customWidth="1"/>
    <col min="4" max="4" width="2.25" style="40" customWidth="1"/>
    <col min="5" max="5" width="4.25" style="40" customWidth="1"/>
    <col min="6" max="8" width="3.5" style="40" customWidth="1"/>
    <col min="9" max="9" width="2.25" style="40" customWidth="1"/>
    <col min="10" max="10" width="4.875" style="40" customWidth="1"/>
    <col min="11" max="13" width="3.5" style="40" customWidth="1"/>
    <col min="14" max="14" width="2.25" style="40" customWidth="1"/>
    <col min="15" max="15" width="4.625" style="40" customWidth="1"/>
    <col min="16" max="17" width="3.5" style="40" customWidth="1"/>
    <col min="18" max="18" width="3.5" style="40" bestFit="1" customWidth="1"/>
    <col min="19" max="16384" width="9" style="40"/>
  </cols>
  <sheetData>
    <row r="1" spans="1:22" ht="18" customHeight="1" thickBot="1" x14ac:dyDescent="0.2">
      <c r="T1" s="122" t="s">
        <v>198</v>
      </c>
    </row>
    <row r="2" spans="1:22" ht="18" customHeight="1" thickTop="1" x14ac:dyDescent="0.15">
      <c r="T2" s="305" t="s">
        <v>107</v>
      </c>
      <c r="U2" s="306"/>
      <c r="V2" s="307"/>
    </row>
    <row r="3" spans="1:22" ht="18" customHeight="1" thickBot="1" x14ac:dyDescent="0.2">
      <c r="L3" s="41" t="s">
        <v>35</v>
      </c>
      <c r="M3" s="42"/>
      <c r="N3" s="42"/>
      <c r="O3" s="43"/>
      <c r="P3" s="313"/>
      <c r="Q3" s="314"/>
      <c r="R3" s="315"/>
      <c r="T3" s="308"/>
      <c r="U3" s="309"/>
      <c r="V3" s="310"/>
    </row>
    <row r="4" spans="1:22" ht="18" customHeight="1" thickTop="1" x14ac:dyDescent="0.15"/>
    <row r="5" spans="1:22" ht="18" customHeight="1" x14ac:dyDescent="0.15">
      <c r="A5" s="312" t="s">
        <v>49</v>
      </c>
      <c r="B5" s="312"/>
      <c r="C5" s="312"/>
      <c r="D5" s="312"/>
      <c r="E5" s="312"/>
      <c r="F5" s="312"/>
      <c r="G5" s="312"/>
      <c r="H5" s="312"/>
      <c r="I5" s="312"/>
      <c r="J5" s="312"/>
      <c r="K5" s="312"/>
      <c r="L5" s="312"/>
      <c r="M5" s="312"/>
      <c r="N5" s="312"/>
      <c r="O5" s="312"/>
      <c r="P5" s="312"/>
      <c r="Q5" s="312"/>
      <c r="R5" s="312"/>
    </row>
    <row r="6" spans="1:22" ht="18" customHeight="1" x14ac:dyDescent="0.15">
      <c r="A6" s="44"/>
      <c r="B6" s="44"/>
      <c r="C6" s="44"/>
      <c r="D6" s="44"/>
      <c r="E6" s="44"/>
      <c r="F6" s="44"/>
      <c r="G6" s="44"/>
      <c r="H6" s="44"/>
      <c r="I6" s="44"/>
      <c r="J6" s="44"/>
      <c r="K6" s="44"/>
      <c r="L6" s="44"/>
      <c r="M6" s="44"/>
      <c r="N6" s="44"/>
      <c r="O6" s="44"/>
      <c r="P6" s="44"/>
      <c r="Q6" s="44"/>
      <c r="R6" s="44"/>
    </row>
    <row r="7" spans="1:22" ht="18" customHeight="1" x14ac:dyDescent="0.15">
      <c r="K7" s="45" t="s">
        <v>36</v>
      </c>
      <c r="L7" s="39"/>
      <c r="M7" s="45" t="s">
        <v>37</v>
      </c>
      <c r="N7" s="311"/>
      <c r="O7" s="311"/>
      <c r="P7" s="40" t="s">
        <v>38</v>
      </c>
      <c r="Q7" s="39"/>
      <c r="R7" s="40" t="s">
        <v>39</v>
      </c>
    </row>
    <row r="8" spans="1:22" ht="18" customHeight="1" x14ac:dyDescent="0.15"/>
    <row r="9" spans="1:22" ht="18" customHeight="1" x14ac:dyDescent="0.15">
      <c r="A9" s="40" t="s">
        <v>187</v>
      </c>
    </row>
    <row r="10" spans="1:22" ht="18" customHeight="1" x14ac:dyDescent="0.15"/>
    <row r="11" spans="1:22" ht="27" customHeight="1" x14ac:dyDescent="0.15">
      <c r="E11" s="46" t="s">
        <v>40</v>
      </c>
      <c r="H11" s="46"/>
      <c r="I11" s="304" t="str">
        <f>IF(基本情報!D5="","",基本情報!D5)</f>
        <v/>
      </c>
      <c r="J11" s="304"/>
      <c r="K11" s="304"/>
      <c r="L11" s="304"/>
      <c r="M11" s="304"/>
      <c r="N11" s="304"/>
      <c r="O11" s="304"/>
      <c r="P11" s="304"/>
      <c r="Q11" s="304"/>
      <c r="R11" s="304"/>
    </row>
    <row r="12" spans="1:22" ht="27" customHeight="1" x14ac:dyDescent="0.15">
      <c r="E12" s="46" t="s">
        <v>41</v>
      </c>
      <c r="H12" s="46"/>
      <c r="I12" s="304" t="str">
        <f>IF(基本情報!D6="","",基本情報!D6)</f>
        <v/>
      </c>
      <c r="J12" s="304"/>
      <c r="K12" s="304"/>
      <c r="L12" s="304"/>
      <c r="M12" s="304"/>
      <c r="N12" s="304"/>
      <c r="O12" s="304"/>
      <c r="P12" s="304"/>
      <c r="Q12" s="304"/>
      <c r="R12" s="304"/>
    </row>
    <row r="13" spans="1:22" ht="27" customHeight="1" x14ac:dyDescent="0.15">
      <c r="E13" s="46" t="s">
        <v>42</v>
      </c>
      <c r="H13" s="46"/>
      <c r="I13" s="304" t="str">
        <f>IF(基本情報!D7="","",基本情報!D7)</f>
        <v/>
      </c>
      <c r="J13" s="304"/>
      <c r="K13" s="304"/>
      <c r="L13" s="304"/>
      <c r="M13" s="304"/>
      <c r="N13" s="304"/>
      <c r="O13" s="304"/>
      <c r="P13" s="304"/>
      <c r="Q13" s="304"/>
      <c r="R13" s="304"/>
    </row>
    <row r="14" spans="1:22" ht="27" customHeight="1" x14ac:dyDescent="0.15">
      <c r="E14" s="46" t="s">
        <v>43</v>
      </c>
      <c r="H14" s="46"/>
      <c r="I14" s="304" t="str">
        <f>IF(基本情報!D8="","",基本情報!D8)</f>
        <v/>
      </c>
      <c r="J14" s="304"/>
      <c r="K14" s="304"/>
      <c r="L14" s="304"/>
      <c r="M14" s="304"/>
      <c r="N14" s="304"/>
      <c r="O14" s="304"/>
      <c r="P14" s="304"/>
      <c r="Q14" s="304"/>
      <c r="R14" s="304"/>
    </row>
    <row r="15" spans="1:22" ht="27" customHeight="1" x14ac:dyDescent="0.15">
      <c r="E15" s="46" t="s">
        <v>44</v>
      </c>
      <c r="H15" s="46"/>
      <c r="I15" s="304" t="str">
        <f>IF(基本情報!D9="","",基本情報!D9)</f>
        <v/>
      </c>
      <c r="J15" s="304"/>
      <c r="K15" s="304"/>
      <c r="L15" s="304"/>
      <c r="M15" s="304"/>
      <c r="N15" s="304"/>
      <c r="O15" s="304"/>
      <c r="P15" s="304"/>
      <c r="Q15" s="304"/>
      <c r="R15" s="304"/>
    </row>
    <row r="16" spans="1:22" ht="18" customHeight="1" x14ac:dyDescent="0.15"/>
    <row r="17" spans="1:18" ht="18" customHeight="1" x14ac:dyDescent="0.15">
      <c r="A17" s="132" t="str">
        <f>CONCATENATE("　汚濁負荷量の測定等に係る実施細目に基づき、",IF(基本情報!E16="","　",基本情報!D16),IF(基本情報!E16="","　",基本情報!E16),"年 ",'報告書(10-12月)'!G21,"月 から ",IF(基本情報!E16="","　",基本情報!D16),IF(基本情報!E16="","　",基本情報!E16),"年 ",'報告書(10-12月)'!Q21,"月")</f>
        <v>　汚濁負荷量の測定等に係る実施細目に基づき、　　年 10月 から 　　年 12月</v>
      </c>
      <c r="B17" s="47"/>
      <c r="C17" s="47"/>
      <c r="D17" s="47"/>
      <c r="E17" s="47"/>
      <c r="F17" s="47"/>
      <c r="G17" s="47"/>
      <c r="H17" s="47"/>
      <c r="I17" s="132"/>
      <c r="J17" s="132"/>
      <c r="K17" s="47"/>
      <c r="L17" s="117"/>
      <c r="M17" s="47"/>
      <c r="N17" s="47"/>
      <c r="O17" s="47"/>
      <c r="P17" s="117"/>
      <c r="Q17" s="47"/>
      <c r="R17" s="47"/>
    </row>
    <row r="18" spans="1:18" ht="18" customHeight="1" x14ac:dyDescent="0.15">
      <c r="A18" s="132" t="s">
        <v>222</v>
      </c>
      <c r="B18" s="47"/>
      <c r="C18" s="47"/>
      <c r="D18" s="47"/>
      <c r="E18" s="47"/>
      <c r="F18" s="47"/>
      <c r="G18" s="47"/>
      <c r="H18" s="47"/>
      <c r="I18" s="47"/>
      <c r="J18" s="47"/>
      <c r="K18" s="47"/>
      <c r="L18" s="47"/>
      <c r="M18" s="47"/>
      <c r="N18" s="47"/>
      <c r="O18" s="47"/>
      <c r="P18" s="47"/>
      <c r="Q18" s="47"/>
      <c r="R18" s="47"/>
    </row>
    <row r="19" spans="1:18" ht="18" customHeight="1" x14ac:dyDescent="0.15"/>
    <row r="20" spans="1:18" ht="18" customHeight="1" thickBot="1" x14ac:dyDescent="0.2">
      <c r="A20" s="40" t="s">
        <v>45</v>
      </c>
    </row>
    <row r="21" spans="1:18" ht="28.5" customHeight="1" x14ac:dyDescent="0.15">
      <c r="A21" s="48" t="s">
        <v>73</v>
      </c>
      <c r="B21" s="49"/>
      <c r="C21" s="50"/>
      <c r="D21" s="275" t="str">
        <f>IF(基本情報!$E$16="","",CONCATENATE(基本情報!$D$16,基本情報!$E$16))</f>
        <v/>
      </c>
      <c r="E21" s="276"/>
      <c r="F21" s="51" t="s">
        <v>37</v>
      </c>
      <c r="G21" s="118">
        <v>10</v>
      </c>
      <c r="H21" s="52" t="s">
        <v>38</v>
      </c>
      <c r="I21" s="275" t="str">
        <f>IF($D$21="","",$D$21)</f>
        <v/>
      </c>
      <c r="J21" s="276"/>
      <c r="K21" s="51" t="s">
        <v>37</v>
      </c>
      <c r="L21" s="118">
        <v>11</v>
      </c>
      <c r="M21" s="52" t="s">
        <v>38</v>
      </c>
      <c r="N21" s="275" t="str">
        <f>IF($D$21="","",$D$21)</f>
        <v/>
      </c>
      <c r="O21" s="276"/>
      <c r="P21" s="51" t="s">
        <v>37</v>
      </c>
      <c r="Q21" s="118">
        <v>12</v>
      </c>
      <c r="R21" s="53" t="s">
        <v>38</v>
      </c>
    </row>
    <row r="22" spans="1:18" ht="20.25" customHeight="1" x14ac:dyDescent="0.15">
      <c r="A22" s="54" t="s">
        <v>54</v>
      </c>
      <c r="B22" s="42"/>
      <c r="C22" s="43"/>
      <c r="D22" s="256">
        <f>IF(COUNT('記録表(10月)'!F5:F35)=0,0,COUNT('記録表(10月)'!F5:F35))</f>
        <v>0</v>
      </c>
      <c r="E22" s="257"/>
      <c r="F22" s="55" t="s">
        <v>74</v>
      </c>
      <c r="G22" s="133">
        <f>IF(COUNTA('記録表(10月)'!$B$5:$B$35)=COUNTA('記録表(10月)'!$F$5:$F$35),0,COUNTA('記録表(10月)'!$B$5:$B$35)-COUNTA('記録表(10月)'!$F$5:$F$35))</f>
        <v>0</v>
      </c>
      <c r="H22" s="56" t="s">
        <v>75</v>
      </c>
      <c r="I22" s="256">
        <f>IF(COUNT('記録表(11月)'!F5:F35)=0,0,COUNT('記録表(11月)'!F5:F35))</f>
        <v>0</v>
      </c>
      <c r="J22" s="257"/>
      <c r="K22" s="55" t="s">
        <v>74</v>
      </c>
      <c r="L22" s="133">
        <f>IF(COUNTA('記録表(11月)'!$B$5:$B$35)=COUNTA('記録表(11月)'!$F$5:$F$35),0,COUNTA('記録表(11月)'!$B$5:$B$35)-COUNTA('記録表(11月)'!$F$5:$F$35))</f>
        <v>0</v>
      </c>
      <c r="M22" s="56" t="s">
        <v>75</v>
      </c>
      <c r="N22" s="256">
        <f>IF(COUNT('記録表(12月)'!F5:F35)=0,0,COUNT('記録表(12月)'!F5:F35))</f>
        <v>0</v>
      </c>
      <c r="O22" s="257"/>
      <c r="P22" s="55" t="s">
        <v>74</v>
      </c>
      <c r="Q22" s="133">
        <f>IF(COUNTA('記録表(12月)'!$B$5:$B$35)=COUNTA('記録表(12月)'!$F$5:$F$35),0,COUNTA('記録表(12月)'!$B$5:$B$35)-COUNTA('記録表(12月)'!$F$5:$F$35))</f>
        <v>0</v>
      </c>
      <c r="R22" s="57" t="s">
        <v>75</v>
      </c>
    </row>
    <row r="23" spans="1:18" ht="20.25" customHeight="1" thickBot="1" x14ac:dyDescent="0.2">
      <c r="A23" s="58" t="s">
        <v>83</v>
      </c>
      <c r="B23" s="59"/>
      <c r="C23" s="60"/>
      <c r="D23" s="282"/>
      <c r="E23" s="282"/>
      <c r="F23" s="282"/>
      <c r="G23" s="282"/>
      <c r="H23" s="282"/>
      <c r="I23" s="282"/>
      <c r="J23" s="282"/>
      <c r="K23" s="282"/>
      <c r="L23" s="282"/>
      <c r="M23" s="282"/>
      <c r="N23" s="282"/>
      <c r="O23" s="282"/>
      <c r="P23" s="282"/>
      <c r="Q23" s="282"/>
      <c r="R23" s="284"/>
    </row>
    <row r="24" spans="1:18" ht="20.25" customHeight="1" x14ac:dyDescent="0.15">
      <c r="A24" s="61" t="s">
        <v>84</v>
      </c>
      <c r="B24" s="51"/>
      <c r="C24" s="52"/>
      <c r="D24" s="283" t="str">
        <f>'記録表(10月)'!I42</f>
        <v/>
      </c>
      <c r="E24" s="283"/>
      <c r="F24" s="283"/>
      <c r="G24" s="283"/>
      <c r="H24" s="283"/>
      <c r="I24" s="283" t="str">
        <f>'記録表(11月)'!I42</f>
        <v/>
      </c>
      <c r="J24" s="283"/>
      <c r="K24" s="283"/>
      <c r="L24" s="283"/>
      <c r="M24" s="283"/>
      <c r="N24" s="283" t="str">
        <f>'記録表(12月)'!I42</f>
        <v/>
      </c>
      <c r="O24" s="283"/>
      <c r="P24" s="283"/>
      <c r="Q24" s="283"/>
      <c r="R24" s="285"/>
    </row>
    <row r="25" spans="1:18" ht="20.25" customHeight="1" x14ac:dyDescent="0.15">
      <c r="A25" s="54" t="s">
        <v>85</v>
      </c>
      <c r="B25" s="42"/>
      <c r="C25" s="43"/>
      <c r="D25" s="273" t="str">
        <f>IF(COUNT('記録表(10月)'!I5:I35)=1,"",'記録表(10月)'!I43)</f>
        <v/>
      </c>
      <c r="E25" s="273"/>
      <c r="F25" s="273"/>
      <c r="G25" s="273"/>
      <c r="H25" s="273"/>
      <c r="I25" s="273" t="str">
        <f>IF(COUNT('記録表(11月)'!I5:I35)=1,"",'記録表(11月)'!I43)</f>
        <v/>
      </c>
      <c r="J25" s="273"/>
      <c r="K25" s="273"/>
      <c r="L25" s="273"/>
      <c r="M25" s="273"/>
      <c r="N25" s="273" t="str">
        <f>IF(COUNT('記録表(12月)'!I5:I35)=1,"",'記録表(12月)'!I43)</f>
        <v/>
      </c>
      <c r="O25" s="273"/>
      <c r="P25" s="273"/>
      <c r="Q25" s="273"/>
      <c r="R25" s="286"/>
    </row>
    <row r="26" spans="1:18" ht="20.25" customHeight="1" thickBot="1" x14ac:dyDescent="0.2">
      <c r="A26" s="58" t="s">
        <v>86</v>
      </c>
      <c r="B26" s="59"/>
      <c r="C26" s="60"/>
      <c r="D26" s="274" t="str">
        <f>IF(COUNT('記録表(10月)'!I5:I35)=1,"",'記録表(10月)'!I44)</f>
        <v/>
      </c>
      <c r="E26" s="274"/>
      <c r="F26" s="274"/>
      <c r="G26" s="274"/>
      <c r="H26" s="274"/>
      <c r="I26" s="274" t="str">
        <f>IF(COUNT('記録表(11月)'!I5:I35)=1,"",'記録表(11月)'!I44)</f>
        <v/>
      </c>
      <c r="J26" s="274"/>
      <c r="K26" s="274"/>
      <c r="L26" s="274"/>
      <c r="M26" s="274"/>
      <c r="N26" s="274" t="str">
        <f>IF(COUNT('記録表(12月)'!I5:I35)=1,"",'記録表(12月)'!I44)</f>
        <v/>
      </c>
      <c r="O26" s="274"/>
      <c r="P26" s="274"/>
      <c r="Q26" s="274"/>
      <c r="R26" s="287"/>
    </row>
    <row r="27" spans="1:18" ht="20.25" customHeight="1" x14ac:dyDescent="0.15">
      <c r="A27" s="61" t="s">
        <v>55</v>
      </c>
      <c r="B27" s="51"/>
      <c r="C27" s="52"/>
      <c r="D27" s="254" t="str">
        <f>'記録表(10月)'!F42</f>
        <v/>
      </c>
      <c r="E27" s="254"/>
      <c r="F27" s="254"/>
      <c r="G27" s="254"/>
      <c r="H27" s="254"/>
      <c r="I27" s="254" t="str">
        <f>'記録表(11月)'!F42</f>
        <v/>
      </c>
      <c r="J27" s="254"/>
      <c r="K27" s="254"/>
      <c r="L27" s="254"/>
      <c r="M27" s="254"/>
      <c r="N27" s="254" t="str">
        <f>'記録表(12月)'!F42</f>
        <v/>
      </c>
      <c r="O27" s="254"/>
      <c r="P27" s="254"/>
      <c r="Q27" s="254"/>
      <c r="R27" s="255"/>
    </row>
    <row r="28" spans="1:18" ht="20.25" customHeight="1" x14ac:dyDescent="0.15">
      <c r="A28" s="54" t="s">
        <v>46</v>
      </c>
      <c r="B28" s="42"/>
      <c r="C28" s="43"/>
      <c r="D28" s="280" t="str">
        <f>IF(COUNT('記録表(10月)'!F5:F35)=1,"",'記録表(10月)'!F43)</f>
        <v/>
      </c>
      <c r="E28" s="280"/>
      <c r="F28" s="280"/>
      <c r="G28" s="280"/>
      <c r="H28" s="280"/>
      <c r="I28" s="280" t="str">
        <f>IF(COUNT('記録表(11月)'!F5:F35)=1,"",'記録表(11月)'!F43)</f>
        <v/>
      </c>
      <c r="J28" s="280"/>
      <c r="K28" s="280"/>
      <c r="L28" s="280"/>
      <c r="M28" s="280"/>
      <c r="N28" s="280" t="str">
        <f>IF(COUNT('記録表(12月)'!F5:F35)=1,"",'記録表(12月)'!F43)</f>
        <v/>
      </c>
      <c r="O28" s="280"/>
      <c r="P28" s="280"/>
      <c r="Q28" s="280"/>
      <c r="R28" s="281"/>
    </row>
    <row r="29" spans="1:18" ht="20.25" customHeight="1" thickBot="1" x14ac:dyDescent="0.2">
      <c r="A29" s="58" t="s">
        <v>58</v>
      </c>
      <c r="B29" s="59"/>
      <c r="C29" s="60"/>
      <c r="D29" s="278" t="str">
        <f>IF(COUNT('記録表(10月)'!F5:F35)=1,"",'記録表(10月)'!F44)</f>
        <v/>
      </c>
      <c r="E29" s="278"/>
      <c r="F29" s="278"/>
      <c r="G29" s="278"/>
      <c r="H29" s="278"/>
      <c r="I29" s="278" t="str">
        <f>IF(COUNT('記録表(11月)'!F5:F35)=1,"",'記録表(11月)'!F44)</f>
        <v/>
      </c>
      <c r="J29" s="278"/>
      <c r="K29" s="278"/>
      <c r="L29" s="278"/>
      <c r="M29" s="278"/>
      <c r="N29" s="278" t="str">
        <f>IF(COUNT('記録表(12月)'!F5:F35)=1,"",'記録表(12月)'!F44)</f>
        <v/>
      </c>
      <c r="O29" s="278"/>
      <c r="P29" s="278"/>
      <c r="Q29" s="278"/>
      <c r="R29" s="279"/>
    </row>
    <row r="30" spans="1:18" ht="20.25" customHeight="1" x14ac:dyDescent="0.15">
      <c r="A30" s="61" t="s">
        <v>56</v>
      </c>
      <c r="B30" s="51"/>
      <c r="C30" s="52"/>
      <c r="D30" s="254" t="str">
        <f>'記録表(10月)'!J42</f>
        <v/>
      </c>
      <c r="E30" s="254"/>
      <c r="F30" s="254"/>
      <c r="G30" s="254"/>
      <c r="H30" s="254"/>
      <c r="I30" s="254" t="str">
        <f>'記録表(11月)'!J42</f>
        <v/>
      </c>
      <c r="J30" s="254"/>
      <c r="K30" s="254"/>
      <c r="L30" s="254"/>
      <c r="M30" s="254"/>
      <c r="N30" s="254" t="str">
        <f>'記録表(12月)'!J42</f>
        <v/>
      </c>
      <c r="O30" s="254"/>
      <c r="P30" s="254"/>
      <c r="Q30" s="254"/>
      <c r="R30" s="255"/>
    </row>
    <row r="31" spans="1:18" ht="20.25" customHeight="1" x14ac:dyDescent="0.15">
      <c r="A31" s="54" t="s">
        <v>57</v>
      </c>
      <c r="B31" s="42"/>
      <c r="C31" s="43"/>
      <c r="D31" s="280" t="str">
        <f>IF(COUNT('記録表(10月)'!J5:J35)=1,"",'記録表(10月)'!J43)</f>
        <v/>
      </c>
      <c r="E31" s="280"/>
      <c r="F31" s="280"/>
      <c r="G31" s="280"/>
      <c r="H31" s="280"/>
      <c r="I31" s="280" t="str">
        <f>IF(COUNT('記録表(11月)'!J5:J35)=1,"",'記録表(11月)'!J43)</f>
        <v/>
      </c>
      <c r="J31" s="280"/>
      <c r="K31" s="280"/>
      <c r="L31" s="280"/>
      <c r="M31" s="280"/>
      <c r="N31" s="280" t="str">
        <f>IF(COUNT('記録表(12月)'!J5:J35)=1,"",'記録表(12月)'!J43)</f>
        <v/>
      </c>
      <c r="O31" s="280"/>
      <c r="P31" s="280"/>
      <c r="Q31" s="280"/>
      <c r="R31" s="281"/>
    </row>
    <row r="32" spans="1:18" ht="20.25" customHeight="1" thickBot="1" x14ac:dyDescent="0.2">
      <c r="A32" s="58" t="s">
        <v>53</v>
      </c>
      <c r="B32" s="59"/>
      <c r="C32" s="60"/>
      <c r="D32" s="278" t="str">
        <f>IF(COUNT('記録表(10月)'!J5:J35)=1,"",'記録表(10月)'!J44)</f>
        <v/>
      </c>
      <c r="E32" s="278"/>
      <c r="F32" s="278"/>
      <c r="G32" s="278"/>
      <c r="H32" s="278"/>
      <c r="I32" s="278" t="str">
        <f>IF(COUNT('記録表(11月)'!J5:J35)=1,"",'記録表(11月)'!J44)</f>
        <v/>
      </c>
      <c r="J32" s="278"/>
      <c r="K32" s="278"/>
      <c r="L32" s="278"/>
      <c r="M32" s="278"/>
      <c r="N32" s="278" t="str">
        <f>IF(COUNT('記録表(12月)'!J5:J35)=1,"",'記録表(12月)'!J44)</f>
        <v/>
      </c>
      <c r="O32" s="278"/>
      <c r="P32" s="278"/>
      <c r="Q32" s="278"/>
      <c r="R32" s="279"/>
    </row>
    <row r="33" spans="1:18" ht="20.25" customHeight="1" x14ac:dyDescent="0.15">
      <c r="A33" s="61" t="s">
        <v>76</v>
      </c>
      <c r="B33" s="51"/>
      <c r="C33" s="52"/>
      <c r="D33" s="254" t="str">
        <f>IF(基本情報!D12="","",基本情報!D12)</f>
        <v/>
      </c>
      <c r="E33" s="254"/>
      <c r="F33" s="254"/>
      <c r="G33" s="254"/>
      <c r="H33" s="254"/>
      <c r="I33" s="254" t="str">
        <f>IF(基本情報!D12="","",基本情報!D12)</f>
        <v/>
      </c>
      <c r="J33" s="254"/>
      <c r="K33" s="254"/>
      <c r="L33" s="254"/>
      <c r="M33" s="254"/>
      <c r="N33" s="254" t="str">
        <f>IF(基本情報!D12="","",基本情報!D12)</f>
        <v/>
      </c>
      <c r="O33" s="254"/>
      <c r="P33" s="254"/>
      <c r="Q33" s="254"/>
      <c r="R33" s="255"/>
    </row>
    <row r="34" spans="1:18" ht="20.25" customHeight="1" x14ac:dyDescent="0.15">
      <c r="A34" s="54" t="s">
        <v>59</v>
      </c>
      <c r="B34" s="42"/>
      <c r="C34" s="43"/>
      <c r="D34" s="289">
        <f>IF(COUNT('記録表(10月)'!J5:J35)=0,0,COUNTIF('記録表(10月)'!J5:J35,"&gt;"&amp;'報告書(10-12月)'!D33:H33))</f>
        <v>0</v>
      </c>
      <c r="E34" s="289"/>
      <c r="F34" s="289"/>
      <c r="G34" s="289"/>
      <c r="H34" s="289"/>
      <c r="I34" s="289">
        <f>IF(COUNT('記録表(11月)'!J5:J35)=0,0,COUNTIF('記録表(11月)'!J5:J35,"&gt;"&amp;'報告書(10-12月)'!I33))</f>
        <v>0</v>
      </c>
      <c r="J34" s="289"/>
      <c r="K34" s="289"/>
      <c r="L34" s="289"/>
      <c r="M34" s="289"/>
      <c r="N34" s="289">
        <f>IF(COUNT('記録表(12月)'!J5:J35)=0,0,COUNTIF('記録表(12月)'!J5:J35,"&gt;"&amp;'報告書(10-12月)'!N33))</f>
        <v>0</v>
      </c>
      <c r="O34" s="289"/>
      <c r="P34" s="289"/>
      <c r="Q34" s="289"/>
      <c r="R34" s="295"/>
    </row>
    <row r="35" spans="1:18" ht="14.25" customHeight="1" x14ac:dyDescent="0.15">
      <c r="A35" s="234" t="s">
        <v>47</v>
      </c>
      <c r="B35" s="235"/>
      <c r="C35" s="236"/>
      <c r="D35" s="62"/>
      <c r="E35" s="268"/>
      <c r="F35" s="268"/>
      <c r="G35" s="269" t="s">
        <v>50</v>
      </c>
      <c r="H35" s="270"/>
      <c r="I35" s="5"/>
      <c r="J35" s="268"/>
      <c r="K35" s="268"/>
      <c r="L35" s="269" t="s">
        <v>50</v>
      </c>
      <c r="M35" s="270"/>
      <c r="N35" s="5"/>
      <c r="O35" s="268"/>
      <c r="P35" s="268"/>
      <c r="Q35" s="269" t="s">
        <v>50</v>
      </c>
      <c r="R35" s="293"/>
    </row>
    <row r="36" spans="1:18" ht="14.25" customHeight="1" x14ac:dyDescent="0.15">
      <c r="A36" s="237"/>
      <c r="B36" s="238"/>
      <c r="C36" s="239"/>
      <c r="D36" s="63"/>
      <c r="E36" s="277"/>
      <c r="F36" s="277"/>
      <c r="G36" s="271"/>
      <c r="H36" s="272"/>
      <c r="I36" s="6"/>
      <c r="J36" s="277"/>
      <c r="K36" s="277"/>
      <c r="L36" s="271"/>
      <c r="M36" s="272"/>
      <c r="N36" s="6"/>
      <c r="O36" s="277"/>
      <c r="P36" s="277"/>
      <c r="Q36" s="271"/>
      <c r="R36" s="294"/>
    </row>
    <row r="37" spans="1:18" ht="18.75" customHeight="1" thickBot="1" x14ac:dyDescent="0.2">
      <c r="A37" s="240"/>
      <c r="B37" s="241"/>
      <c r="C37" s="242"/>
      <c r="D37" s="64"/>
      <c r="E37" s="65" t="s">
        <v>51</v>
      </c>
      <c r="F37" s="243" t="str">
        <f>IF(E36="","",ROUND(E35/E36*100,1))</f>
        <v/>
      </c>
      <c r="G37" s="243"/>
      <c r="H37" s="66" t="s">
        <v>52</v>
      </c>
      <c r="I37" s="64"/>
      <c r="J37" s="65" t="s">
        <v>51</v>
      </c>
      <c r="K37" s="243" t="str">
        <f>IF(J36="","",ROUND(J35/J36*100,1))</f>
        <v/>
      </c>
      <c r="L37" s="243"/>
      <c r="M37" s="66" t="s">
        <v>52</v>
      </c>
      <c r="N37" s="64"/>
      <c r="O37" s="65" t="s">
        <v>51</v>
      </c>
      <c r="P37" s="243" t="str">
        <f>IF(O36="","",ROUND(O35/O36*100,1))</f>
        <v/>
      </c>
      <c r="Q37" s="243"/>
      <c r="R37" s="67" t="s">
        <v>52</v>
      </c>
    </row>
    <row r="38" spans="1:18" ht="20.25" customHeight="1" x14ac:dyDescent="0.15">
      <c r="A38" s="61" t="s">
        <v>87</v>
      </c>
      <c r="B38" s="51"/>
      <c r="C38" s="52"/>
      <c r="D38" s="283" t="str">
        <f>IF(COUNT(B86:B94)=0,"",MAX(B86:B94))</f>
        <v/>
      </c>
      <c r="E38" s="283"/>
      <c r="F38" s="283"/>
      <c r="G38" s="283"/>
      <c r="H38" s="283"/>
      <c r="I38" s="290" t="str">
        <f>IF(D38="","",VLOOKUP(D38,B86:C97,2,FALSE))</f>
        <v/>
      </c>
      <c r="J38" s="291"/>
      <c r="K38" s="291"/>
      <c r="L38" s="291"/>
      <c r="M38" s="291"/>
      <c r="N38" s="291"/>
      <c r="O38" s="291"/>
      <c r="P38" s="291"/>
      <c r="Q38" s="291"/>
      <c r="R38" s="292"/>
    </row>
    <row r="39" spans="1:18" ht="20.25" customHeight="1" thickBot="1" x14ac:dyDescent="0.2">
      <c r="A39" s="58" t="s">
        <v>48</v>
      </c>
      <c r="B39" s="59"/>
      <c r="C39" s="60"/>
      <c r="D39" s="244" t="str">
        <f>IF(COUNT(D86:E94)=0,"",MAX(D86:E94))</f>
        <v/>
      </c>
      <c r="E39" s="244"/>
      <c r="F39" s="244"/>
      <c r="G39" s="244"/>
      <c r="H39" s="244"/>
      <c r="I39" s="225" t="str">
        <f>IF(D39="","",VLOOKUP(D39,D86:H97,3,FALSE))</f>
        <v/>
      </c>
      <c r="J39" s="226"/>
      <c r="K39" s="226"/>
      <c r="L39" s="226"/>
      <c r="M39" s="226"/>
      <c r="N39" s="226"/>
      <c r="O39" s="226"/>
      <c r="P39" s="226"/>
      <c r="Q39" s="226"/>
      <c r="R39" s="227"/>
    </row>
    <row r="41" spans="1:18" s="1" customFormat="1" x14ac:dyDescent="0.15"/>
    <row r="42" spans="1:18" s="1" customFormat="1" ht="18" customHeight="1" thickBot="1" x14ac:dyDescent="0.2">
      <c r="A42" s="1" t="s">
        <v>60</v>
      </c>
    </row>
    <row r="43" spans="1:18" s="1" customFormat="1" ht="28.5" customHeight="1" x14ac:dyDescent="0.15">
      <c r="A43" s="7" t="s">
        <v>73</v>
      </c>
      <c r="B43" s="8"/>
      <c r="C43" s="9"/>
      <c r="D43" s="275" t="str">
        <f>IF($D$21="","",$D$21)</f>
        <v/>
      </c>
      <c r="E43" s="276"/>
      <c r="F43" s="10" t="s">
        <v>37</v>
      </c>
      <c r="G43" s="118">
        <f>IF(G21="","",G21)</f>
        <v>10</v>
      </c>
      <c r="H43" s="11" t="s">
        <v>38</v>
      </c>
      <c r="I43" s="275" t="str">
        <f>IF($D$21="","",$D$21)</f>
        <v/>
      </c>
      <c r="J43" s="276"/>
      <c r="K43" s="10" t="s">
        <v>37</v>
      </c>
      <c r="L43" s="118">
        <f>IF(L21="","",L21)</f>
        <v>11</v>
      </c>
      <c r="M43" s="11" t="s">
        <v>38</v>
      </c>
      <c r="N43" s="275" t="str">
        <f>IF($D$21="","",$D$21)</f>
        <v/>
      </c>
      <c r="O43" s="276"/>
      <c r="P43" s="10" t="s">
        <v>37</v>
      </c>
      <c r="Q43" s="118">
        <f>IF(Q21="","",Q21)</f>
        <v>12</v>
      </c>
      <c r="R43" s="12" t="s">
        <v>38</v>
      </c>
    </row>
    <row r="44" spans="1:18" s="1" customFormat="1" ht="20.25" customHeight="1" x14ac:dyDescent="0.15">
      <c r="A44" s="13" t="s">
        <v>54</v>
      </c>
      <c r="B44" s="2"/>
      <c r="C44" s="3"/>
      <c r="D44" s="256">
        <f>IF(COUNT('記録表(10月)'!G5:G35)=0,0,COUNT('記録表(10月)'!G5:G35))</f>
        <v>0</v>
      </c>
      <c r="E44" s="257"/>
      <c r="F44" s="4" t="s">
        <v>74</v>
      </c>
      <c r="G44" s="133">
        <f>IF(COUNTA('記録表(10月)'!$B$5:$B$35)=COUNTA('記録表(10月)'!$G$5:$G$35),0,COUNTA('記録表(10月)'!$B$5:$B$35)-COUNTA('記録表(10月)'!$G$5:$G$35))</f>
        <v>0</v>
      </c>
      <c r="H44" s="25" t="s">
        <v>75</v>
      </c>
      <c r="I44" s="256">
        <f>IF(COUNT('記録表(11月)'!G5:G35)=0,0,COUNT('記録表(11月)'!G5:G35))</f>
        <v>0</v>
      </c>
      <c r="J44" s="257"/>
      <c r="K44" s="4" t="s">
        <v>74</v>
      </c>
      <c r="L44" s="133">
        <f>IF(COUNTA('記録表(11月)'!$B$5:$B$35)=COUNTA('記録表(11月)'!$G$5:$G$35),0,COUNTA('記録表(11月)'!$B$5:$B$35)-COUNTA('記録表(11月)'!$G$5:$G$35))</f>
        <v>0</v>
      </c>
      <c r="M44" s="25" t="s">
        <v>75</v>
      </c>
      <c r="N44" s="256">
        <f>IF(COUNT('記録表(12月)'!G5:G35)=0,0,COUNT('記録表(12月)'!G5:G35))</f>
        <v>0</v>
      </c>
      <c r="O44" s="257"/>
      <c r="P44" s="4" t="s">
        <v>74</v>
      </c>
      <c r="Q44" s="133">
        <f>IF(COUNTA('記録表(12月)'!$B$5:$B$35)=COUNTA('記録表(12月)'!$G$5:$G$35),0,COUNTA('記録表(12月)'!$B$5:$B$35)-COUNTA('記録表(12月)'!$G$5:$G$35))</f>
        <v>0</v>
      </c>
      <c r="R44" s="26" t="s">
        <v>75</v>
      </c>
    </row>
    <row r="45" spans="1:18" s="1" customFormat="1" ht="20.25" customHeight="1" thickBot="1" x14ac:dyDescent="0.2">
      <c r="A45" s="14" t="s">
        <v>83</v>
      </c>
      <c r="B45" s="15"/>
      <c r="C45" s="16"/>
      <c r="D45" s="326" t="str">
        <f>IF(D23:H23="","",D23:H23)</f>
        <v/>
      </c>
      <c r="E45" s="326"/>
      <c r="F45" s="326"/>
      <c r="G45" s="326"/>
      <c r="H45" s="326"/>
      <c r="I45" s="326" t="str">
        <f>IF(I23:M23="","",I23:M23)</f>
        <v/>
      </c>
      <c r="J45" s="326"/>
      <c r="K45" s="326"/>
      <c r="L45" s="326"/>
      <c r="M45" s="326"/>
      <c r="N45" s="326" t="str">
        <f>IF(N23:R23="","",N23:R23)</f>
        <v/>
      </c>
      <c r="O45" s="326"/>
      <c r="P45" s="326"/>
      <c r="Q45" s="326"/>
      <c r="R45" s="327"/>
    </row>
    <row r="46" spans="1:18" s="1" customFormat="1" ht="20.25" customHeight="1" x14ac:dyDescent="0.15">
      <c r="A46" s="17" t="s">
        <v>84</v>
      </c>
      <c r="B46" s="10"/>
      <c r="C46" s="11"/>
      <c r="D46" s="245"/>
      <c r="E46" s="246"/>
      <c r="F46" s="246"/>
      <c r="G46" s="246"/>
      <c r="H46" s="246"/>
      <c r="I46" s="246"/>
      <c r="J46" s="246"/>
      <c r="K46" s="246"/>
      <c r="L46" s="246"/>
      <c r="M46" s="246"/>
      <c r="N46" s="246"/>
      <c r="O46" s="246"/>
      <c r="P46" s="246"/>
      <c r="Q46" s="246"/>
      <c r="R46" s="247"/>
    </row>
    <row r="47" spans="1:18" s="1" customFormat="1" ht="20.25" customHeight="1" x14ac:dyDescent="0.15">
      <c r="A47" s="13" t="s">
        <v>85</v>
      </c>
      <c r="B47" s="2"/>
      <c r="C47" s="3"/>
      <c r="D47" s="248"/>
      <c r="E47" s="249"/>
      <c r="F47" s="249"/>
      <c r="G47" s="249"/>
      <c r="H47" s="249"/>
      <c r="I47" s="249"/>
      <c r="J47" s="249"/>
      <c r="K47" s="249"/>
      <c r="L47" s="249"/>
      <c r="M47" s="249"/>
      <c r="N47" s="249"/>
      <c r="O47" s="249"/>
      <c r="P47" s="249"/>
      <c r="Q47" s="249"/>
      <c r="R47" s="250"/>
    </row>
    <row r="48" spans="1:18" s="1" customFormat="1" ht="20.25" customHeight="1" thickBot="1" x14ac:dyDescent="0.2">
      <c r="A48" s="14" t="s">
        <v>86</v>
      </c>
      <c r="B48" s="15"/>
      <c r="C48" s="16"/>
      <c r="D48" s="251"/>
      <c r="E48" s="252"/>
      <c r="F48" s="252"/>
      <c r="G48" s="252"/>
      <c r="H48" s="252"/>
      <c r="I48" s="252"/>
      <c r="J48" s="252"/>
      <c r="K48" s="252"/>
      <c r="L48" s="252"/>
      <c r="M48" s="252"/>
      <c r="N48" s="252"/>
      <c r="O48" s="252"/>
      <c r="P48" s="252"/>
      <c r="Q48" s="252"/>
      <c r="R48" s="253"/>
    </row>
    <row r="49" spans="1:18" s="1" customFormat="1" ht="20.25" customHeight="1" x14ac:dyDescent="0.15">
      <c r="A49" s="17" t="s">
        <v>61</v>
      </c>
      <c r="B49" s="10"/>
      <c r="C49" s="11"/>
      <c r="D49" s="254" t="str">
        <f>'記録表(10月)'!G42</f>
        <v/>
      </c>
      <c r="E49" s="254"/>
      <c r="F49" s="254"/>
      <c r="G49" s="254"/>
      <c r="H49" s="254"/>
      <c r="I49" s="254" t="str">
        <f>'記録表(11月)'!G42</f>
        <v/>
      </c>
      <c r="J49" s="254"/>
      <c r="K49" s="254"/>
      <c r="L49" s="254"/>
      <c r="M49" s="254"/>
      <c r="N49" s="254" t="str">
        <f>'記録表(12月)'!G42</f>
        <v/>
      </c>
      <c r="O49" s="254"/>
      <c r="P49" s="254"/>
      <c r="Q49" s="254"/>
      <c r="R49" s="255"/>
    </row>
    <row r="50" spans="1:18" s="1" customFormat="1" ht="20.25" customHeight="1" x14ac:dyDescent="0.15">
      <c r="A50" s="13" t="s">
        <v>68</v>
      </c>
      <c r="B50" s="2"/>
      <c r="C50" s="3"/>
      <c r="D50" s="280" t="str">
        <f>IF(COUNT('記録表(10月)'!G5:G35)=1,"",'記録表(10月)'!G43)</f>
        <v/>
      </c>
      <c r="E50" s="280"/>
      <c r="F50" s="280"/>
      <c r="G50" s="280"/>
      <c r="H50" s="280"/>
      <c r="I50" s="280" t="str">
        <f>IF(COUNT('記録表(11月)'!G5:G35)=1,"",'記録表(11月)'!G43)</f>
        <v/>
      </c>
      <c r="J50" s="280"/>
      <c r="K50" s="280"/>
      <c r="L50" s="280"/>
      <c r="M50" s="280"/>
      <c r="N50" s="280" t="str">
        <f>IF(COUNT('記録表(12月)'!G5:G35)=1,"",'記録表(12月)'!G43)</f>
        <v/>
      </c>
      <c r="O50" s="280"/>
      <c r="P50" s="280"/>
      <c r="Q50" s="280"/>
      <c r="R50" s="281"/>
    </row>
    <row r="51" spans="1:18" s="1" customFormat="1" ht="20.25" customHeight="1" thickBot="1" x14ac:dyDescent="0.2">
      <c r="A51" s="14" t="s">
        <v>63</v>
      </c>
      <c r="B51" s="15"/>
      <c r="C51" s="16"/>
      <c r="D51" s="278" t="str">
        <f>IF(COUNT('記録表(10月)'!G5:G35)=1,"",'記録表(10月)'!G44)</f>
        <v/>
      </c>
      <c r="E51" s="278"/>
      <c r="F51" s="278"/>
      <c r="G51" s="278"/>
      <c r="H51" s="278"/>
      <c r="I51" s="278" t="str">
        <f>IF(COUNT('記録表(11月)'!G5:G35)=1,"",'記録表(11月)'!G44)</f>
        <v/>
      </c>
      <c r="J51" s="278"/>
      <c r="K51" s="278"/>
      <c r="L51" s="278"/>
      <c r="M51" s="278"/>
      <c r="N51" s="278" t="str">
        <f>IF(COUNT('記録表(12月)'!G5:G35)=1,"",'記録表(12月)'!G44)</f>
        <v/>
      </c>
      <c r="O51" s="278"/>
      <c r="P51" s="278"/>
      <c r="Q51" s="278"/>
      <c r="R51" s="279"/>
    </row>
    <row r="52" spans="1:18" s="1" customFormat="1" ht="20.25" customHeight="1" x14ac:dyDescent="0.15">
      <c r="A52" s="17" t="s">
        <v>69</v>
      </c>
      <c r="B52" s="10"/>
      <c r="C52" s="11"/>
      <c r="D52" s="254" t="str">
        <f>'記録表(10月)'!K42</f>
        <v/>
      </c>
      <c r="E52" s="254"/>
      <c r="F52" s="254"/>
      <c r="G52" s="254"/>
      <c r="H52" s="254"/>
      <c r="I52" s="254" t="str">
        <f>'記録表(11月)'!K42</f>
        <v/>
      </c>
      <c r="J52" s="254"/>
      <c r="K52" s="254"/>
      <c r="L52" s="254"/>
      <c r="M52" s="254"/>
      <c r="N52" s="254" t="str">
        <f>'記録表(12月)'!K42</f>
        <v/>
      </c>
      <c r="O52" s="254"/>
      <c r="P52" s="254"/>
      <c r="Q52" s="254"/>
      <c r="R52" s="255"/>
    </row>
    <row r="53" spans="1:18" s="1" customFormat="1" ht="20.25" customHeight="1" x14ac:dyDescent="0.15">
      <c r="A53" s="13" t="s">
        <v>65</v>
      </c>
      <c r="B53" s="2"/>
      <c r="C53" s="3"/>
      <c r="D53" s="280" t="str">
        <f>IF(COUNT('記録表(10月)'!K5:K35)=1,"",'記録表(10月)'!K43)</f>
        <v/>
      </c>
      <c r="E53" s="280"/>
      <c r="F53" s="280"/>
      <c r="G53" s="280"/>
      <c r="H53" s="280"/>
      <c r="I53" s="280" t="str">
        <f>IF(COUNT('記録表(11月)'!K5:K35)=1,"",'記録表(11月)'!K43)</f>
        <v/>
      </c>
      <c r="J53" s="280"/>
      <c r="K53" s="280"/>
      <c r="L53" s="280"/>
      <c r="M53" s="280"/>
      <c r="N53" s="280" t="str">
        <f>IF(COUNT('記録表(12月)'!K5:K35)=1,"",'記録表(12月)'!K43)</f>
        <v/>
      </c>
      <c r="O53" s="280"/>
      <c r="P53" s="280"/>
      <c r="Q53" s="280"/>
      <c r="R53" s="281"/>
    </row>
    <row r="54" spans="1:18" s="1" customFormat="1" ht="20.25" customHeight="1" thickBot="1" x14ac:dyDescent="0.2">
      <c r="A54" s="14" t="s">
        <v>66</v>
      </c>
      <c r="B54" s="15"/>
      <c r="C54" s="16"/>
      <c r="D54" s="278" t="str">
        <f>IF(COUNT('記録表(10月)'!K5:K35)=1,"",'記録表(10月)'!K44)</f>
        <v/>
      </c>
      <c r="E54" s="278"/>
      <c r="F54" s="278"/>
      <c r="G54" s="278"/>
      <c r="H54" s="278"/>
      <c r="I54" s="278" t="str">
        <f>IF(COUNT('記録表(11月)'!K5:K35)=1,"",'記録表(11月)'!K44)</f>
        <v/>
      </c>
      <c r="J54" s="278"/>
      <c r="K54" s="278"/>
      <c r="L54" s="278"/>
      <c r="M54" s="278"/>
      <c r="N54" s="278" t="str">
        <f>IF(COUNT('記録表(12月)'!K5:K35)=1,"",'記録表(12月)'!K44)</f>
        <v/>
      </c>
      <c r="O54" s="278"/>
      <c r="P54" s="278"/>
      <c r="Q54" s="278"/>
      <c r="R54" s="279"/>
    </row>
    <row r="55" spans="1:18" s="1" customFormat="1" ht="20.25" customHeight="1" x14ac:dyDescent="0.15">
      <c r="A55" s="17" t="s">
        <v>76</v>
      </c>
      <c r="B55" s="10"/>
      <c r="C55" s="11"/>
      <c r="D55" s="254" t="str">
        <f>IF(基本情報!D13="","",基本情報!D13)</f>
        <v/>
      </c>
      <c r="E55" s="254"/>
      <c r="F55" s="254"/>
      <c r="G55" s="254"/>
      <c r="H55" s="254"/>
      <c r="I55" s="254" t="str">
        <f>IF(基本情報!D13="","",基本情報!D13)</f>
        <v/>
      </c>
      <c r="J55" s="254"/>
      <c r="K55" s="254"/>
      <c r="L55" s="254"/>
      <c r="M55" s="254"/>
      <c r="N55" s="254" t="str">
        <f>IF(基本情報!D13="","",基本情報!D13)</f>
        <v/>
      </c>
      <c r="O55" s="254"/>
      <c r="P55" s="254"/>
      <c r="Q55" s="254"/>
      <c r="R55" s="255"/>
    </row>
    <row r="56" spans="1:18" s="1" customFormat="1" ht="20.25" customHeight="1" x14ac:dyDescent="0.15">
      <c r="A56" s="13" t="s">
        <v>59</v>
      </c>
      <c r="B56" s="2"/>
      <c r="C56" s="3"/>
      <c r="D56" s="289">
        <f>IF(COUNT('記録表(10月)'!K5:K35)=0,0,COUNTIF('記録表(10月)'!K5:K35,"&gt;"&amp;'報告書(10-12月)'!D55:H55))</f>
        <v>0</v>
      </c>
      <c r="E56" s="289"/>
      <c r="F56" s="289"/>
      <c r="G56" s="289"/>
      <c r="H56" s="289"/>
      <c r="I56" s="289">
        <f>IF(COUNT('記録表(11月)'!K5:K35)=0,0,COUNTIF('記録表(11月)'!K5:K35,"&gt;"&amp;'報告書(10-12月)'!I55))</f>
        <v>0</v>
      </c>
      <c r="J56" s="289"/>
      <c r="K56" s="289"/>
      <c r="L56" s="289"/>
      <c r="M56" s="289"/>
      <c r="N56" s="289">
        <f>IF(COUNT('記録表(12月)'!K5:K35)=0,0,COUNTIF('記録表(12月)'!K5:K35,"&gt;"&amp;'報告書(10-12月)'!N55))</f>
        <v>0</v>
      </c>
      <c r="O56" s="289"/>
      <c r="P56" s="289"/>
      <c r="Q56" s="289"/>
      <c r="R56" s="295"/>
    </row>
    <row r="57" spans="1:18" s="1" customFormat="1" ht="15" customHeight="1" x14ac:dyDescent="0.15">
      <c r="A57" s="259" t="s">
        <v>47</v>
      </c>
      <c r="B57" s="260"/>
      <c r="C57" s="261"/>
      <c r="D57" s="5"/>
      <c r="E57" s="268"/>
      <c r="F57" s="268"/>
      <c r="G57" s="269" t="s">
        <v>50</v>
      </c>
      <c r="H57" s="270"/>
      <c r="I57" s="5"/>
      <c r="J57" s="268"/>
      <c r="K57" s="268"/>
      <c r="L57" s="269" t="s">
        <v>50</v>
      </c>
      <c r="M57" s="270"/>
      <c r="N57" s="5"/>
      <c r="O57" s="268"/>
      <c r="P57" s="268"/>
      <c r="Q57" s="269" t="s">
        <v>50</v>
      </c>
      <c r="R57" s="293"/>
    </row>
    <row r="58" spans="1:18" s="1" customFormat="1" ht="15" customHeight="1" x14ac:dyDescent="0.15">
      <c r="A58" s="262"/>
      <c r="B58" s="263"/>
      <c r="C58" s="264"/>
      <c r="D58" s="6"/>
      <c r="E58" s="277"/>
      <c r="F58" s="277"/>
      <c r="G58" s="271"/>
      <c r="H58" s="272"/>
      <c r="I58" s="6"/>
      <c r="J58" s="277"/>
      <c r="K58" s="277"/>
      <c r="L58" s="271"/>
      <c r="M58" s="272"/>
      <c r="N58" s="6"/>
      <c r="O58" s="277"/>
      <c r="P58" s="277"/>
      <c r="Q58" s="271"/>
      <c r="R58" s="294"/>
    </row>
    <row r="59" spans="1:18" s="1" customFormat="1" ht="18.75" customHeight="1" thickBot="1" x14ac:dyDescent="0.2">
      <c r="A59" s="265"/>
      <c r="B59" s="266"/>
      <c r="C59" s="267"/>
      <c r="D59" s="18"/>
      <c r="E59" s="19" t="s">
        <v>51</v>
      </c>
      <c r="F59" s="243" t="str">
        <f>IF(E58="","",ROUND(E57/E58*100,1))</f>
        <v/>
      </c>
      <c r="G59" s="243"/>
      <c r="H59" s="20" t="s">
        <v>52</v>
      </c>
      <c r="I59" s="18"/>
      <c r="J59" s="19" t="s">
        <v>51</v>
      </c>
      <c r="K59" s="243" t="str">
        <f>IF(J58="","",ROUND(J57/J58*100,1))</f>
        <v/>
      </c>
      <c r="L59" s="243"/>
      <c r="M59" s="20" t="s">
        <v>52</v>
      </c>
      <c r="N59" s="18"/>
      <c r="O59" s="19" t="s">
        <v>51</v>
      </c>
      <c r="P59" s="243" t="str">
        <f>IF(O58="","",ROUND(O57/O58*100,1))</f>
        <v/>
      </c>
      <c r="Q59" s="243"/>
      <c r="R59" s="21" t="s">
        <v>52</v>
      </c>
    </row>
    <row r="60" spans="1:18" s="1" customFormat="1" ht="20.25" customHeight="1" thickBot="1" x14ac:dyDescent="0.2">
      <c r="A60" s="22" t="s">
        <v>67</v>
      </c>
      <c r="B60" s="23"/>
      <c r="C60" s="24"/>
      <c r="D60" s="298" t="str">
        <f>IF(COUNT(I86:J94)=0,"",MAX(I86:J94))</f>
        <v/>
      </c>
      <c r="E60" s="298"/>
      <c r="F60" s="298"/>
      <c r="G60" s="298"/>
      <c r="H60" s="298"/>
      <c r="I60" s="225" t="str">
        <f>IF(D60="","",VLOOKUP(D60,I86:M97,3,FALSE))</f>
        <v/>
      </c>
      <c r="J60" s="226"/>
      <c r="K60" s="226"/>
      <c r="L60" s="226"/>
      <c r="M60" s="226"/>
      <c r="N60" s="226"/>
      <c r="O60" s="226"/>
      <c r="P60" s="226"/>
      <c r="Q60" s="226"/>
      <c r="R60" s="227"/>
    </row>
    <row r="61" spans="1:18" s="1" customFormat="1" x14ac:dyDescent="0.15"/>
    <row r="62" spans="1:18" s="1" customFormat="1" ht="18" customHeight="1" thickBot="1" x14ac:dyDescent="0.2">
      <c r="A62" s="1" t="s">
        <v>72</v>
      </c>
    </row>
    <row r="63" spans="1:18" s="1" customFormat="1" ht="28.5" customHeight="1" x14ac:dyDescent="0.15">
      <c r="A63" s="7" t="s">
        <v>73</v>
      </c>
      <c r="B63" s="8"/>
      <c r="C63" s="9"/>
      <c r="D63" s="275" t="str">
        <f>IF($D$21="","",$D$21)</f>
        <v/>
      </c>
      <c r="E63" s="276"/>
      <c r="F63" s="10" t="s">
        <v>37</v>
      </c>
      <c r="G63" s="118">
        <f>IF(G21="","",G21)</f>
        <v>10</v>
      </c>
      <c r="H63" s="11" t="s">
        <v>38</v>
      </c>
      <c r="I63" s="275" t="str">
        <f>IF($D$21="","",$D$21)</f>
        <v/>
      </c>
      <c r="J63" s="276"/>
      <c r="K63" s="10" t="s">
        <v>37</v>
      </c>
      <c r="L63" s="118">
        <f>IF(L21="","",L21)</f>
        <v>11</v>
      </c>
      <c r="M63" s="11" t="s">
        <v>38</v>
      </c>
      <c r="N63" s="275" t="str">
        <f>IF($D$21="","",$D$21)</f>
        <v/>
      </c>
      <c r="O63" s="276"/>
      <c r="P63" s="10" t="s">
        <v>37</v>
      </c>
      <c r="Q63" s="118">
        <f>IF(Q21="","",Q21)</f>
        <v>12</v>
      </c>
      <c r="R63" s="12" t="s">
        <v>38</v>
      </c>
    </row>
    <row r="64" spans="1:18" s="1" customFormat="1" ht="20.25" customHeight="1" x14ac:dyDescent="0.15">
      <c r="A64" s="13" t="s">
        <v>54</v>
      </c>
      <c r="B64" s="2"/>
      <c r="C64" s="3"/>
      <c r="D64" s="256">
        <f>IF(COUNT('記録表(10月)'!H5:H35)=0,0,COUNT('記録表(10月)'!H5:H35))</f>
        <v>0</v>
      </c>
      <c r="E64" s="257"/>
      <c r="F64" s="4" t="s">
        <v>74</v>
      </c>
      <c r="G64" s="133">
        <f>IF(COUNTA('記録表(10月)'!$B$5:$B$35)=COUNTA('記録表(10月)'!$H$5:$H$35),0,COUNTA('記録表(10月)'!$B$5:$B$35)-COUNTA('記録表(10月)'!$H$5:$H$35))</f>
        <v>0</v>
      </c>
      <c r="H64" s="25" t="s">
        <v>75</v>
      </c>
      <c r="I64" s="256">
        <f>IF(COUNT('記録表(11月)'!H5:H35)=0,0,COUNT('記録表(11月)'!H5:H35))</f>
        <v>0</v>
      </c>
      <c r="J64" s="257"/>
      <c r="K64" s="4" t="s">
        <v>74</v>
      </c>
      <c r="L64" s="133">
        <f>IF(COUNTA('記録表(11月)'!$B$5:$B$35)=COUNTA('記録表(11月)'!$H$5:$H$35),0,COUNTA('記録表(11月)'!$B$5:$B$35)-COUNTA('記録表(11月)'!$H$5:$H$35))</f>
        <v>0</v>
      </c>
      <c r="M64" s="25" t="s">
        <v>75</v>
      </c>
      <c r="N64" s="256">
        <f>IF(COUNT('記録表(12月)'!H5:H35)=0,0,COUNT('記録表(12月)'!H5:H35))</f>
        <v>0</v>
      </c>
      <c r="O64" s="257"/>
      <c r="P64" s="4" t="s">
        <v>74</v>
      </c>
      <c r="Q64" s="133">
        <f>IF(COUNTA('記録表(12月)'!$B$5:$B$35)=COUNTA('記録表(12月)'!$H$5:$H$35),0,COUNTA('記録表(12月)'!$B$5:$B$35)-COUNTA('記録表(12月)'!$H$5:$H$35))</f>
        <v>0</v>
      </c>
      <c r="R64" s="26" t="s">
        <v>75</v>
      </c>
    </row>
    <row r="65" spans="1:18" s="1" customFormat="1" ht="20.25" customHeight="1" thickBot="1" x14ac:dyDescent="0.2">
      <c r="A65" s="14" t="s">
        <v>83</v>
      </c>
      <c r="B65" s="15"/>
      <c r="C65" s="16"/>
      <c r="D65" s="326" t="str">
        <f>IF(D23:H23="","",D23:H23)</f>
        <v/>
      </c>
      <c r="E65" s="326"/>
      <c r="F65" s="326"/>
      <c r="G65" s="326"/>
      <c r="H65" s="326"/>
      <c r="I65" s="326" t="str">
        <f>IF(I23:M23="","",I23:M23)</f>
        <v/>
      </c>
      <c r="J65" s="326"/>
      <c r="K65" s="326"/>
      <c r="L65" s="326"/>
      <c r="M65" s="326"/>
      <c r="N65" s="326" t="str">
        <f>IF(N23:R23="","",N23:R23)</f>
        <v/>
      </c>
      <c r="O65" s="326"/>
      <c r="P65" s="326"/>
      <c r="Q65" s="326"/>
      <c r="R65" s="327"/>
    </row>
    <row r="66" spans="1:18" s="1" customFormat="1" ht="20.25" customHeight="1" x14ac:dyDescent="0.15">
      <c r="A66" s="17" t="s">
        <v>84</v>
      </c>
      <c r="B66" s="10"/>
      <c r="C66" s="11"/>
      <c r="D66" s="245"/>
      <c r="E66" s="246"/>
      <c r="F66" s="246"/>
      <c r="G66" s="246"/>
      <c r="H66" s="246"/>
      <c r="I66" s="246"/>
      <c r="J66" s="246"/>
      <c r="K66" s="246"/>
      <c r="L66" s="246"/>
      <c r="M66" s="246"/>
      <c r="N66" s="246"/>
      <c r="O66" s="246"/>
      <c r="P66" s="246"/>
      <c r="Q66" s="246"/>
      <c r="R66" s="247"/>
    </row>
    <row r="67" spans="1:18" s="1" customFormat="1" ht="20.25" customHeight="1" x14ac:dyDescent="0.15">
      <c r="A67" s="13" t="s">
        <v>85</v>
      </c>
      <c r="B67" s="2"/>
      <c r="C67" s="3"/>
      <c r="D67" s="248"/>
      <c r="E67" s="249"/>
      <c r="F67" s="249"/>
      <c r="G67" s="249"/>
      <c r="H67" s="249"/>
      <c r="I67" s="249"/>
      <c r="J67" s="249"/>
      <c r="K67" s="249"/>
      <c r="L67" s="249"/>
      <c r="M67" s="249"/>
      <c r="N67" s="249"/>
      <c r="O67" s="249"/>
      <c r="P67" s="249"/>
      <c r="Q67" s="249"/>
      <c r="R67" s="250"/>
    </row>
    <row r="68" spans="1:18" s="1" customFormat="1" ht="20.25" customHeight="1" thickBot="1" x14ac:dyDescent="0.2">
      <c r="A68" s="14" t="s">
        <v>86</v>
      </c>
      <c r="B68" s="15"/>
      <c r="C68" s="16"/>
      <c r="D68" s="251"/>
      <c r="E68" s="252"/>
      <c r="F68" s="252"/>
      <c r="G68" s="252"/>
      <c r="H68" s="252"/>
      <c r="I68" s="252"/>
      <c r="J68" s="252"/>
      <c r="K68" s="252"/>
      <c r="L68" s="252"/>
      <c r="M68" s="252"/>
      <c r="N68" s="252"/>
      <c r="O68" s="252"/>
      <c r="P68" s="252"/>
      <c r="Q68" s="252"/>
      <c r="R68" s="253"/>
    </row>
    <row r="69" spans="1:18" s="1" customFormat="1" ht="20.25" customHeight="1" x14ac:dyDescent="0.15">
      <c r="A69" s="17" t="s">
        <v>71</v>
      </c>
      <c r="B69" s="10"/>
      <c r="C69" s="11"/>
      <c r="D69" s="296" t="str">
        <f>'記録表(10月)'!H42</f>
        <v/>
      </c>
      <c r="E69" s="296"/>
      <c r="F69" s="296"/>
      <c r="G69" s="296"/>
      <c r="H69" s="296"/>
      <c r="I69" s="296" t="str">
        <f>'記録表(11月)'!H42</f>
        <v/>
      </c>
      <c r="J69" s="296"/>
      <c r="K69" s="296"/>
      <c r="L69" s="296"/>
      <c r="M69" s="296"/>
      <c r="N69" s="296" t="str">
        <f>'記録表(12月)'!H42</f>
        <v/>
      </c>
      <c r="O69" s="296"/>
      <c r="P69" s="296"/>
      <c r="Q69" s="296"/>
      <c r="R69" s="297"/>
    </row>
    <row r="70" spans="1:18" s="1" customFormat="1" ht="20.25" customHeight="1" x14ac:dyDescent="0.15">
      <c r="A70" s="13" t="s">
        <v>62</v>
      </c>
      <c r="B70" s="2"/>
      <c r="C70" s="3"/>
      <c r="D70" s="299" t="str">
        <f>IF(COUNT('記録表(10月)'!H5:H35)=1,"",'記録表(10月)'!H43)</f>
        <v/>
      </c>
      <c r="E70" s="299"/>
      <c r="F70" s="299"/>
      <c r="G70" s="299"/>
      <c r="H70" s="299"/>
      <c r="I70" s="299" t="str">
        <f>IF(COUNT('記録表(11月)'!H5:H35)=1,"",'記録表(11月)'!H43)</f>
        <v/>
      </c>
      <c r="J70" s="299"/>
      <c r="K70" s="299"/>
      <c r="L70" s="299"/>
      <c r="M70" s="299"/>
      <c r="N70" s="299" t="str">
        <f>IF(COUNT('記録表(12月)'!H5:H35)=1,"",'記録表(12月)'!H43)</f>
        <v/>
      </c>
      <c r="O70" s="299"/>
      <c r="P70" s="299"/>
      <c r="Q70" s="299"/>
      <c r="R70" s="300"/>
    </row>
    <row r="71" spans="1:18" s="1" customFormat="1" ht="20.25" customHeight="1" thickBot="1" x14ac:dyDescent="0.2">
      <c r="A71" s="14" t="s">
        <v>63</v>
      </c>
      <c r="B71" s="15"/>
      <c r="C71" s="16"/>
      <c r="D71" s="301" t="str">
        <f>IF(COUNT('記録表(10月)'!H5:H35)=1,"",'記録表(10月)'!H44)</f>
        <v/>
      </c>
      <c r="E71" s="301"/>
      <c r="F71" s="301"/>
      <c r="G71" s="301"/>
      <c r="H71" s="301"/>
      <c r="I71" s="301" t="str">
        <f>IF(COUNT('記録表(11月)'!H5:H35)=1,"",'記録表(11月)'!H44)</f>
        <v/>
      </c>
      <c r="J71" s="301"/>
      <c r="K71" s="301"/>
      <c r="L71" s="301"/>
      <c r="M71" s="301"/>
      <c r="N71" s="301" t="str">
        <f>IF(COUNT('記録表(12月)'!H5:H35)=1,"",'記録表(12月)'!H44)</f>
        <v/>
      </c>
      <c r="O71" s="301"/>
      <c r="P71" s="301"/>
      <c r="Q71" s="301"/>
      <c r="R71" s="302"/>
    </row>
    <row r="72" spans="1:18" s="1" customFormat="1" ht="20.25" customHeight="1" x14ac:dyDescent="0.15">
      <c r="A72" s="17" t="s">
        <v>64</v>
      </c>
      <c r="B72" s="10"/>
      <c r="C72" s="11"/>
      <c r="D72" s="296" t="str">
        <f>'記録表(10月)'!L42</f>
        <v/>
      </c>
      <c r="E72" s="296"/>
      <c r="F72" s="296"/>
      <c r="G72" s="296"/>
      <c r="H72" s="296"/>
      <c r="I72" s="296" t="str">
        <f>'記録表(11月)'!L42</f>
        <v/>
      </c>
      <c r="J72" s="296"/>
      <c r="K72" s="296"/>
      <c r="L72" s="296"/>
      <c r="M72" s="296"/>
      <c r="N72" s="296" t="str">
        <f>'記録表(12月)'!L42</f>
        <v/>
      </c>
      <c r="O72" s="296"/>
      <c r="P72" s="296"/>
      <c r="Q72" s="296"/>
      <c r="R72" s="297"/>
    </row>
    <row r="73" spans="1:18" s="1" customFormat="1" ht="20.25" customHeight="1" x14ac:dyDescent="0.15">
      <c r="A73" s="13" t="s">
        <v>65</v>
      </c>
      <c r="B73" s="2"/>
      <c r="C73" s="3"/>
      <c r="D73" s="299" t="str">
        <f>IF(COUNT('記録表(10月)'!L5:L35)=1,"",'記録表(10月)'!L43)</f>
        <v/>
      </c>
      <c r="E73" s="299"/>
      <c r="F73" s="299"/>
      <c r="G73" s="299"/>
      <c r="H73" s="299"/>
      <c r="I73" s="299" t="str">
        <f>IF(COUNT('記録表(11月)'!L5:L35)=1,"",'記録表(11月)'!L43)</f>
        <v/>
      </c>
      <c r="J73" s="299"/>
      <c r="K73" s="299"/>
      <c r="L73" s="299"/>
      <c r="M73" s="299"/>
      <c r="N73" s="299" t="str">
        <f>IF(COUNT('記録表(12月)'!L5:L35)=1,"",'記録表(12月)'!L43)</f>
        <v/>
      </c>
      <c r="O73" s="299"/>
      <c r="P73" s="299"/>
      <c r="Q73" s="299"/>
      <c r="R73" s="300"/>
    </row>
    <row r="74" spans="1:18" s="1" customFormat="1" ht="20.25" customHeight="1" thickBot="1" x14ac:dyDescent="0.2">
      <c r="A74" s="14" t="s">
        <v>66</v>
      </c>
      <c r="B74" s="15"/>
      <c r="C74" s="16"/>
      <c r="D74" s="301" t="str">
        <f>IF(COUNT('記録表(10月)'!L5:L35)=1,"",'記録表(10月)'!L44)</f>
        <v/>
      </c>
      <c r="E74" s="301"/>
      <c r="F74" s="301"/>
      <c r="G74" s="301"/>
      <c r="H74" s="301"/>
      <c r="I74" s="301" t="str">
        <f>IF(COUNT('記録表(11月)'!L5:L35)=1,"",'記録表(11月)'!L44)</f>
        <v/>
      </c>
      <c r="J74" s="301"/>
      <c r="K74" s="301"/>
      <c r="L74" s="301"/>
      <c r="M74" s="301"/>
      <c r="N74" s="301" t="str">
        <f>IF(COUNT('記録表(12月)'!L5:L35)=1,"",'記録表(12月)'!L44)</f>
        <v/>
      </c>
      <c r="O74" s="301"/>
      <c r="P74" s="301"/>
      <c r="Q74" s="301"/>
      <c r="R74" s="302"/>
    </row>
    <row r="75" spans="1:18" s="1" customFormat="1" ht="20.25" customHeight="1" x14ac:dyDescent="0.15">
      <c r="A75" s="17" t="s">
        <v>76</v>
      </c>
      <c r="B75" s="10"/>
      <c r="C75" s="11"/>
      <c r="D75" s="296" t="str">
        <f>IF(基本情報!D14="","",基本情報!D14)</f>
        <v/>
      </c>
      <c r="E75" s="296"/>
      <c r="F75" s="296"/>
      <c r="G75" s="296"/>
      <c r="H75" s="296"/>
      <c r="I75" s="296" t="str">
        <f>IF(基本情報!D14="","",基本情報!D14)</f>
        <v/>
      </c>
      <c r="J75" s="296"/>
      <c r="K75" s="296"/>
      <c r="L75" s="296"/>
      <c r="M75" s="296"/>
      <c r="N75" s="296" t="str">
        <f>IF(基本情報!D14="","",基本情報!D14)</f>
        <v/>
      </c>
      <c r="O75" s="296"/>
      <c r="P75" s="296"/>
      <c r="Q75" s="296"/>
      <c r="R75" s="297"/>
    </row>
    <row r="76" spans="1:18" s="1" customFormat="1" ht="20.25" customHeight="1" x14ac:dyDescent="0.15">
      <c r="A76" s="13" t="s">
        <v>59</v>
      </c>
      <c r="B76" s="2"/>
      <c r="C76" s="3"/>
      <c r="D76" s="289">
        <f>IF(COUNT('記録表(10月)'!L5:L35)=0,0,COUNTIF('記録表(10月)'!L5:L35,"&gt;"&amp;'報告書(10-12月)'!D75:H75))</f>
        <v>0</v>
      </c>
      <c r="E76" s="289"/>
      <c r="F76" s="289"/>
      <c r="G76" s="289"/>
      <c r="H76" s="289"/>
      <c r="I76" s="289">
        <f>IF(COUNT('記録表(11月)'!L5:L35)=0,0,COUNTIF('記録表(11月)'!L5:L35,"&gt;"&amp;'報告書(10-12月)'!I75))</f>
        <v>0</v>
      </c>
      <c r="J76" s="289"/>
      <c r="K76" s="289"/>
      <c r="L76" s="289"/>
      <c r="M76" s="289"/>
      <c r="N76" s="289">
        <f>IF(COUNT('記録表(12月)'!L5:L35)=0,0,COUNTIF('記録表(12月)'!L5:L35,"&gt;"&amp;'報告書(10-12月)'!N75))</f>
        <v>0</v>
      </c>
      <c r="O76" s="289"/>
      <c r="P76" s="289"/>
      <c r="Q76" s="289"/>
      <c r="R76" s="295"/>
    </row>
    <row r="77" spans="1:18" s="1" customFormat="1" ht="14.25" customHeight="1" x14ac:dyDescent="0.15">
      <c r="A77" s="259" t="s">
        <v>47</v>
      </c>
      <c r="B77" s="260"/>
      <c r="C77" s="261"/>
      <c r="D77" s="5"/>
      <c r="E77" s="268"/>
      <c r="F77" s="268"/>
      <c r="G77" s="269" t="s">
        <v>50</v>
      </c>
      <c r="H77" s="270"/>
      <c r="I77" s="5"/>
      <c r="J77" s="268"/>
      <c r="K77" s="268"/>
      <c r="L77" s="269" t="s">
        <v>50</v>
      </c>
      <c r="M77" s="270"/>
      <c r="N77" s="5"/>
      <c r="O77" s="268"/>
      <c r="P77" s="268"/>
      <c r="Q77" s="269" t="s">
        <v>50</v>
      </c>
      <c r="R77" s="293"/>
    </row>
    <row r="78" spans="1:18" s="1" customFormat="1" ht="14.25" customHeight="1" x14ac:dyDescent="0.15">
      <c r="A78" s="262"/>
      <c r="B78" s="263"/>
      <c r="C78" s="264"/>
      <c r="D78" s="6"/>
      <c r="E78" s="277"/>
      <c r="F78" s="277"/>
      <c r="G78" s="271"/>
      <c r="H78" s="272"/>
      <c r="I78" s="6"/>
      <c r="J78" s="277"/>
      <c r="K78" s="277"/>
      <c r="L78" s="271"/>
      <c r="M78" s="272"/>
      <c r="N78" s="6"/>
      <c r="O78" s="277"/>
      <c r="P78" s="277"/>
      <c r="Q78" s="271"/>
      <c r="R78" s="294"/>
    </row>
    <row r="79" spans="1:18" s="1" customFormat="1" ht="18.75" customHeight="1" thickBot="1" x14ac:dyDescent="0.2">
      <c r="A79" s="265"/>
      <c r="B79" s="266"/>
      <c r="C79" s="267"/>
      <c r="D79" s="18"/>
      <c r="E79" s="19" t="s">
        <v>51</v>
      </c>
      <c r="F79" s="243" t="str">
        <f>IF(E78="","",ROUND(E77/E78*100,1))</f>
        <v/>
      </c>
      <c r="G79" s="243"/>
      <c r="H79" s="20" t="s">
        <v>52</v>
      </c>
      <c r="I79" s="18"/>
      <c r="J79" s="19" t="s">
        <v>51</v>
      </c>
      <c r="K79" s="243" t="str">
        <f>IF(J78="","",ROUND(J77/J78*100,1))</f>
        <v/>
      </c>
      <c r="L79" s="243"/>
      <c r="M79" s="20" t="s">
        <v>52</v>
      </c>
      <c r="N79" s="18"/>
      <c r="O79" s="19" t="s">
        <v>51</v>
      </c>
      <c r="P79" s="243" t="str">
        <f>IF(O78="","",ROUND(O77/O78*100,1))</f>
        <v/>
      </c>
      <c r="Q79" s="243"/>
      <c r="R79" s="21" t="s">
        <v>52</v>
      </c>
    </row>
    <row r="80" spans="1:18" s="1" customFormat="1" ht="20.25" customHeight="1" thickBot="1" x14ac:dyDescent="0.2">
      <c r="A80" s="22" t="s">
        <v>70</v>
      </c>
      <c r="B80" s="23"/>
      <c r="C80" s="24"/>
      <c r="D80" s="303" t="str">
        <f>IF(COUNT(N86:O94)=0,"",MAX(N86:O94))</f>
        <v/>
      </c>
      <c r="E80" s="303"/>
      <c r="F80" s="303"/>
      <c r="G80" s="303"/>
      <c r="H80" s="303"/>
      <c r="I80" s="225" t="str">
        <f>IF(D80="","",VLOOKUP(D80,N86:R97,3,FALSE))</f>
        <v/>
      </c>
      <c r="J80" s="226"/>
      <c r="K80" s="226"/>
      <c r="L80" s="226"/>
      <c r="M80" s="226"/>
      <c r="N80" s="226"/>
      <c r="O80" s="226"/>
      <c r="P80" s="226"/>
      <c r="Q80" s="226"/>
      <c r="R80" s="227"/>
    </row>
    <row r="81" spans="1:18" s="1" customFormat="1" x14ac:dyDescent="0.15"/>
    <row r="83" spans="1:18" hidden="1" x14ac:dyDescent="0.15">
      <c r="A83" s="224" t="s">
        <v>139</v>
      </c>
      <c r="B83" s="224"/>
      <c r="C83" s="224"/>
      <c r="D83" s="224"/>
      <c r="E83" s="224"/>
      <c r="F83" s="224"/>
      <c r="G83" s="224"/>
      <c r="H83" s="224"/>
      <c r="I83" s="224"/>
      <c r="J83" s="224"/>
      <c r="K83" s="224"/>
      <c r="L83" s="224"/>
      <c r="M83" s="224"/>
      <c r="N83" s="224"/>
      <c r="O83" s="224"/>
      <c r="P83" s="224"/>
      <c r="Q83" s="224"/>
      <c r="R83" s="224"/>
    </row>
    <row r="84" spans="1:18" hidden="1" x14ac:dyDescent="0.15">
      <c r="A84" s="224"/>
      <c r="B84" s="224" t="s">
        <v>123</v>
      </c>
      <c r="C84" s="224"/>
      <c r="D84" s="224" t="s">
        <v>120</v>
      </c>
      <c r="E84" s="224"/>
      <c r="F84" s="224"/>
      <c r="G84" s="224"/>
      <c r="H84" s="224"/>
      <c r="I84" s="224" t="s">
        <v>121</v>
      </c>
      <c r="J84" s="224"/>
      <c r="K84" s="224"/>
      <c r="L84" s="224"/>
      <c r="M84" s="224"/>
      <c r="N84" s="224" t="s">
        <v>122</v>
      </c>
      <c r="O84" s="224"/>
      <c r="P84" s="224"/>
      <c r="Q84" s="224"/>
      <c r="R84" s="224"/>
    </row>
    <row r="85" spans="1:18" hidden="1" x14ac:dyDescent="0.15">
      <c r="A85" s="224"/>
      <c r="B85" s="100" t="s">
        <v>138</v>
      </c>
      <c r="C85" s="100" t="s">
        <v>136</v>
      </c>
      <c r="D85" s="228" t="s">
        <v>137</v>
      </c>
      <c r="E85" s="228"/>
      <c r="F85" s="228" t="s">
        <v>136</v>
      </c>
      <c r="G85" s="228"/>
      <c r="H85" s="228"/>
      <c r="I85" s="228" t="s">
        <v>137</v>
      </c>
      <c r="J85" s="228"/>
      <c r="K85" s="228" t="s">
        <v>136</v>
      </c>
      <c r="L85" s="228"/>
      <c r="M85" s="228"/>
      <c r="N85" s="228" t="s">
        <v>137</v>
      </c>
      <c r="O85" s="228"/>
      <c r="P85" s="228" t="s">
        <v>136</v>
      </c>
      <c r="Q85" s="228"/>
      <c r="R85" s="228"/>
    </row>
    <row r="86" spans="1:18" hidden="1" x14ac:dyDescent="0.15">
      <c r="A86" s="101" t="s">
        <v>124</v>
      </c>
      <c r="B86" s="103" t="str">
        <f>'記録表(4月)'!$I$43</f>
        <v/>
      </c>
      <c r="C86" s="102" t="str">
        <f>'記録表(4月)'!$O$43</f>
        <v/>
      </c>
      <c r="D86" s="228" t="str">
        <f>'記録表(4月)'!$J$43</f>
        <v/>
      </c>
      <c r="E86" s="228"/>
      <c r="F86" s="229" t="str">
        <f>'記録表(4月)'!$P$43</f>
        <v/>
      </c>
      <c r="G86" s="230"/>
      <c r="H86" s="231"/>
      <c r="I86" s="228" t="str">
        <f>'記録表(4月)'!$K$43</f>
        <v/>
      </c>
      <c r="J86" s="228"/>
      <c r="K86" s="232" t="str">
        <f>'記録表(4月)'!$Q$43</f>
        <v/>
      </c>
      <c r="L86" s="232"/>
      <c r="M86" s="232"/>
      <c r="N86" s="233" t="str">
        <f>'記録表(4月)'!$L$43</f>
        <v/>
      </c>
      <c r="O86" s="228"/>
      <c r="P86" s="232" t="str">
        <f>'記録表(4月)'!$R$43</f>
        <v/>
      </c>
      <c r="Q86" s="232"/>
      <c r="R86" s="232"/>
    </row>
    <row r="87" spans="1:18" hidden="1" x14ac:dyDescent="0.15">
      <c r="A87" s="101" t="s">
        <v>125</v>
      </c>
      <c r="B87" s="103" t="str">
        <f>'記録表(5月)'!$I$43</f>
        <v/>
      </c>
      <c r="C87" s="102" t="str">
        <f>'記録表(5月)'!$O$43</f>
        <v/>
      </c>
      <c r="D87" s="228" t="str">
        <f>'記録表(5月)'!$J$43</f>
        <v/>
      </c>
      <c r="E87" s="228"/>
      <c r="F87" s="229" t="str">
        <f>'記録表(5月)'!$P$43</f>
        <v/>
      </c>
      <c r="G87" s="230"/>
      <c r="H87" s="231"/>
      <c r="I87" s="228" t="str">
        <f>'記録表(5月)'!$K$43</f>
        <v/>
      </c>
      <c r="J87" s="228"/>
      <c r="K87" s="232" t="str">
        <f>'記録表(5月)'!$Q$43</f>
        <v/>
      </c>
      <c r="L87" s="232"/>
      <c r="M87" s="232"/>
      <c r="N87" s="233" t="str">
        <f>'記録表(5月)'!$L$43</f>
        <v/>
      </c>
      <c r="O87" s="228"/>
      <c r="P87" s="232" t="str">
        <f>'記録表(5月)'!$R$43</f>
        <v/>
      </c>
      <c r="Q87" s="232"/>
      <c r="R87" s="232"/>
    </row>
    <row r="88" spans="1:18" hidden="1" x14ac:dyDescent="0.15">
      <c r="A88" s="101" t="s">
        <v>126</v>
      </c>
      <c r="B88" s="103" t="str">
        <f>'記録表(6月)'!$I$43</f>
        <v/>
      </c>
      <c r="C88" s="102" t="str">
        <f>'記録表(6月)'!$O$43</f>
        <v/>
      </c>
      <c r="D88" s="228" t="str">
        <f>'記録表(6月)'!$J$43</f>
        <v/>
      </c>
      <c r="E88" s="228"/>
      <c r="F88" s="229" t="str">
        <f>'記録表(6月)'!$P$43</f>
        <v/>
      </c>
      <c r="G88" s="230"/>
      <c r="H88" s="231"/>
      <c r="I88" s="228" t="str">
        <f>'記録表(6月)'!$K$43</f>
        <v/>
      </c>
      <c r="J88" s="228"/>
      <c r="K88" s="232" t="str">
        <f>'記録表(6月)'!$Q$43</f>
        <v/>
      </c>
      <c r="L88" s="232"/>
      <c r="M88" s="232"/>
      <c r="N88" s="233" t="str">
        <f>'記録表(6月)'!$L$43</f>
        <v/>
      </c>
      <c r="O88" s="228"/>
      <c r="P88" s="232" t="str">
        <f>'記録表(6月)'!$R$43</f>
        <v/>
      </c>
      <c r="Q88" s="232"/>
      <c r="R88" s="232"/>
    </row>
    <row r="89" spans="1:18" hidden="1" x14ac:dyDescent="0.15">
      <c r="A89" s="101" t="s">
        <v>127</v>
      </c>
      <c r="B89" s="103" t="str">
        <f>'記録表(7月)'!$I$43</f>
        <v/>
      </c>
      <c r="C89" s="102" t="str">
        <f>'記録表(7月)'!$O$43</f>
        <v/>
      </c>
      <c r="D89" s="228" t="str">
        <f>'記録表(7月)'!$J$43</f>
        <v/>
      </c>
      <c r="E89" s="228"/>
      <c r="F89" s="229" t="str">
        <f>'記録表(7月)'!$P$43</f>
        <v/>
      </c>
      <c r="G89" s="230"/>
      <c r="H89" s="231"/>
      <c r="I89" s="228" t="str">
        <f>'記録表(7月)'!$K$43</f>
        <v/>
      </c>
      <c r="J89" s="228"/>
      <c r="K89" s="232" t="str">
        <f>'記録表(7月)'!$Q$43</f>
        <v/>
      </c>
      <c r="L89" s="232"/>
      <c r="M89" s="232"/>
      <c r="N89" s="233" t="str">
        <f>'記録表(7月)'!$L$43</f>
        <v/>
      </c>
      <c r="O89" s="228"/>
      <c r="P89" s="232" t="str">
        <f>'記録表(7月)'!$R$43</f>
        <v/>
      </c>
      <c r="Q89" s="232"/>
      <c r="R89" s="232"/>
    </row>
    <row r="90" spans="1:18" hidden="1" x14ac:dyDescent="0.15">
      <c r="A90" s="101" t="s">
        <v>128</v>
      </c>
      <c r="B90" s="103" t="str">
        <f>'記録表(8月)'!$I$43</f>
        <v/>
      </c>
      <c r="C90" s="102" t="str">
        <f>'記録表(8月)'!$O$43</f>
        <v/>
      </c>
      <c r="D90" s="228" t="str">
        <f>'記録表(8月)'!$J$43</f>
        <v/>
      </c>
      <c r="E90" s="228"/>
      <c r="F90" s="229" t="str">
        <f>'記録表(8月)'!$P$43</f>
        <v/>
      </c>
      <c r="G90" s="230"/>
      <c r="H90" s="231"/>
      <c r="I90" s="228" t="str">
        <f>'記録表(8月)'!$K$43</f>
        <v/>
      </c>
      <c r="J90" s="228"/>
      <c r="K90" s="232" t="str">
        <f>'記録表(8月)'!$Q$43</f>
        <v/>
      </c>
      <c r="L90" s="232"/>
      <c r="M90" s="232"/>
      <c r="N90" s="233" t="str">
        <f>'記録表(8月)'!$L$43</f>
        <v/>
      </c>
      <c r="O90" s="228"/>
      <c r="P90" s="232" t="str">
        <f>'記録表(8月)'!$R$43</f>
        <v/>
      </c>
      <c r="Q90" s="232"/>
      <c r="R90" s="232"/>
    </row>
    <row r="91" spans="1:18" hidden="1" x14ac:dyDescent="0.15">
      <c r="A91" s="101" t="s">
        <v>129</v>
      </c>
      <c r="B91" s="103" t="str">
        <f>'記録表(9月)'!$I$43</f>
        <v/>
      </c>
      <c r="C91" s="102" t="str">
        <f>'記録表(9月)'!$O$43</f>
        <v/>
      </c>
      <c r="D91" s="228" t="str">
        <f>'記録表(9月)'!$J$43</f>
        <v/>
      </c>
      <c r="E91" s="228"/>
      <c r="F91" s="229" t="str">
        <f>'記録表(9月)'!$P$43</f>
        <v/>
      </c>
      <c r="G91" s="230"/>
      <c r="H91" s="231"/>
      <c r="I91" s="228" t="str">
        <f>'記録表(9月)'!$K$43</f>
        <v/>
      </c>
      <c r="J91" s="228"/>
      <c r="K91" s="232" t="str">
        <f>'記録表(9月)'!$Q$43</f>
        <v/>
      </c>
      <c r="L91" s="232"/>
      <c r="M91" s="232"/>
      <c r="N91" s="233" t="str">
        <f>'記録表(9月)'!$L$43</f>
        <v/>
      </c>
      <c r="O91" s="228"/>
      <c r="P91" s="232" t="str">
        <f>'記録表(9月)'!$R$43</f>
        <v/>
      </c>
      <c r="Q91" s="232"/>
      <c r="R91" s="232"/>
    </row>
    <row r="92" spans="1:18" hidden="1" x14ac:dyDescent="0.15">
      <c r="A92" s="101" t="s">
        <v>130</v>
      </c>
      <c r="B92" s="103" t="str">
        <f>'記録表(10月)'!$I$43</f>
        <v/>
      </c>
      <c r="C92" s="102" t="str">
        <f>'記録表(10月)'!$O$43</f>
        <v/>
      </c>
      <c r="D92" s="228" t="str">
        <f>'記録表(10月)'!$J$43</f>
        <v/>
      </c>
      <c r="E92" s="228"/>
      <c r="F92" s="229" t="str">
        <f>'記録表(10月)'!$P$43</f>
        <v/>
      </c>
      <c r="G92" s="230"/>
      <c r="H92" s="231"/>
      <c r="I92" s="228" t="str">
        <f>'記録表(10月)'!$K$43</f>
        <v/>
      </c>
      <c r="J92" s="228"/>
      <c r="K92" s="232" t="str">
        <f>'記録表(10月)'!$Q$43</f>
        <v/>
      </c>
      <c r="L92" s="232"/>
      <c r="M92" s="232"/>
      <c r="N92" s="233" t="str">
        <f>'記録表(10月)'!$L$43</f>
        <v/>
      </c>
      <c r="O92" s="228"/>
      <c r="P92" s="232" t="str">
        <f>'記録表(10月)'!$R$43</f>
        <v/>
      </c>
      <c r="Q92" s="232"/>
      <c r="R92" s="232"/>
    </row>
    <row r="93" spans="1:18" hidden="1" x14ac:dyDescent="0.15">
      <c r="A93" s="101" t="s">
        <v>131</v>
      </c>
      <c r="B93" s="103" t="str">
        <f>'記録表(11月)'!$I$43</f>
        <v/>
      </c>
      <c r="C93" s="102" t="str">
        <f>'記録表(11月)'!$O$43</f>
        <v/>
      </c>
      <c r="D93" s="228" t="str">
        <f>'記録表(11月)'!$J$43</f>
        <v/>
      </c>
      <c r="E93" s="228"/>
      <c r="F93" s="229" t="str">
        <f>'記録表(11月)'!$P$43</f>
        <v/>
      </c>
      <c r="G93" s="230"/>
      <c r="H93" s="231"/>
      <c r="I93" s="228" t="str">
        <f>'記録表(11月)'!$K$43</f>
        <v/>
      </c>
      <c r="J93" s="228"/>
      <c r="K93" s="232" t="str">
        <f>'記録表(11月)'!$Q$43</f>
        <v/>
      </c>
      <c r="L93" s="232"/>
      <c r="M93" s="232"/>
      <c r="N93" s="233" t="str">
        <f>'記録表(11月)'!$L$43</f>
        <v/>
      </c>
      <c r="O93" s="228"/>
      <c r="P93" s="232" t="str">
        <f>'記録表(11月)'!$R$43</f>
        <v/>
      </c>
      <c r="Q93" s="232"/>
      <c r="R93" s="232"/>
    </row>
    <row r="94" spans="1:18" hidden="1" x14ac:dyDescent="0.15">
      <c r="A94" s="101" t="s">
        <v>132</v>
      </c>
      <c r="B94" s="103" t="str">
        <f>'記録表(12月)'!$I$43</f>
        <v/>
      </c>
      <c r="C94" s="102" t="str">
        <f>'記録表(12月)'!$O$43</f>
        <v/>
      </c>
      <c r="D94" s="228" t="str">
        <f>'記録表(12月)'!$J$43</f>
        <v/>
      </c>
      <c r="E94" s="228"/>
      <c r="F94" s="229" t="str">
        <f>'記録表(12月)'!$P$43</f>
        <v/>
      </c>
      <c r="G94" s="230"/>
      <c r="H94" s="231"/>
      <c r="I94" s="228" t="str">
        <f>'記録表(12月)'!$K$43</f>
        <v/>
      </c>
      <c r="J94" s="228"/>
      <c r="K94" s="232" t="str">
        <f>'記録表(12月)'!$Q$43</f>
        <v/>
      </c>
      <c r="L94" s="232"/>
      <c r="M94" s="232"/>
      <c r="N94" s="233" t="str">
        <f>'記録表(12月)'!$L$43</f>
        <v/>
      </c>
      <c r="O94" s="228"/>
      <c r="P94" s="232" t="str">
        <f>'記録表(12月)'!$R$43</f>
        <v/>
      </c>
      <c r="Q94" s="232"/>
      <c r="R94" s="232"/>
    </row>
    <row r="95" spans="1:18" hidden="1" x14ac:dyDescent="0.15">
      <c r="A95" s="101" t="s">
        <v>133</v>
      </c>
      <c r="B95" s="100"/>
      <c r="C95" s="100"/>
      <c r="D95" s="228"/>
      <c r="E95" s="228"/>
      <c r="F95" s="228"/>
      <c r="G95" s="228"/>
      <c r="H95" s="228"/>
      <c r="I95" s="228"/>
      <c r="J95" s="228"/>
      <c r="K95" s="228"/>
      <c r="L95" s="228"/>
      <c r="M95" s="228"/>
      <c r="N95" s="228"/>
      <c r="O95" s="228"/>
      <c r="P95" s="228"/>
      <c r="Q95" s="228"/>
      <c r="R95" s="228"/>
    </row>
    <row r="96" spans="1:18" hidden="1" x14ac:dyDescent="0.15">
      <c r="A96" s="101" t="s">
        <v>134</v>
      </c>
      <c r="B96" s="100"/>
      <c r="C96" s="100"/>
      <c r="D96" s="228"/>
      <c r="E96" s="228"/>
      <c r="F96" s="228"/>
      <c r="G96" s="228"/>
      <c r="H96" s="228"/>
      <c r="I96" s="228"/>
      <c r="J96" s="228"/>
      <c r="K96" s="228"/>
      <c r="L96" s="228"/>
      <c r="M96" s="228"/>
      <c r="N96" s="228"/>
      <c r="O96" s="228"/>
      <c r="P96" s="228"/>
      <c r="Q96" s="228"/>
      <c r="R96" s="228"/>
    </row>
    <row r="97" spans="1:18" hidden="1" x14ac:dyDescent="0.15">
      <c r="A97" s="101" t="s">
        <v>135</v>
      </c>
      <c r="B97" s="100"/>
      <c r="C97" s="100"/>
      <c r="D97" s="228"/>
      <c r="E97" s="228"/>
      <c r="F97" s="228"/>
      <c r="G97" s="228"/>
      <c r="H97" s="228"/>
      <c r="I97" s="228"/>
      <c r="J97" s="228"/>
      <c r="K97" s="228"/>
      <c r="L97" s="228"/>
      <c r="M97" s="228"/>
      <c r="N97" s="228"/>
      <c r="O97" s="228"/>
      <c r="P97" s="228"/>
      <c r="Q97" s="228"/>
      <c r="R97" s="228"/>
    </row>
    <row r="98" spans="1:18" hidden="1" x14ac:dyDescent="0.15"/>
  </sheetData>
  <sheetProtection algorithmName="SHA-512" hashValue="ANBvZWQMhwuOcl3eghqfX+DfjvKSnp+kJsfEu7P70JnHeZSlfmtBix37cU24afeYRVPufEboU27pn9kpqBQUew==" saltValue="jNe9zCNTnciLzqa3sOfCKg==" spinCount="100000" sheet="1" objects="1" scenarios="1"/>
  <mergeCells count="250">
    <mergeCell ref="D97:E97"/>
    <mergeCell ref="F97:H97"/>
    <mergeCell ref="I97:J97"/>
    <mergeCell ref="K97:M97"/>
    <mergeCell ref="N97:O97"/>
    <mergeCell ref="P97:R97"/>
    <mergeCell ref="D96:E96"/>
    <mergeCell ref="F96:H96"/>
    <mergeCell ref="I96:J96"/>
    <mergeCell ref="K96:M96"/>
    <mergeCell ref="N96:O96"/>
    <mergeCell ref="P96:R96"/>
    <mergeCell ref="D95:E95"/>
    <mergeCell ref="F95:H95"/>
    <mergeCell ref="I95:J95"/>
    <mergeCell ref="K95:M95"/>
    <mergeCell ref="N95:O95"/>
    <mergeCell ref="P95:R95"/>
    <mergeCell ref="D94:E94"/>
    <mergeCell ref="F94:H94"/>
    <mergeCell ref="I94:J94"/>
    <mergeCell ref="K94:M94"/>
    <mergeCell ref="N94:O94"/>
    <mergeCell ref="P94:R94"/>
    <mergeCell ref="D93:E93"/>
    <mergeCell ref="F93:H93"/>
    <mergeCell ref="I93:J93"/>
    <mergeCell ref="K93:M93"/>
    <mergeCell ref="N93:O93"/>
    <mergeCell ref="P93:R93"/>
    <mergeCell ref="D92:E92"/>
    <mergeCell ref="F92:H92"/>
    <mergeCell ref="I92:J92"/>
    <mergeCell ref="K92:M92"/>
    <mergeCell ref="N92:O92"/>
    <mergeCell ref="P92:R92"/>
    <mergeCell ref="D91:E91"/>
    <mergeCell ref="F91:H91"/>
    <mergeCell ref="I91:J91"/>
    <mergeCell ref="K91:M91"/>
    <mergeCell ref="N91:O91"/>
    <mergeCell ref="P91:R91"/>
    <mergeCell ref="D90:E90"/>
    <mergeCell ref="F90:H90"/>
    <mergeCell ref="I90:J90"/>
    <mergeCell ref="K90:M90"/>
    <mergeCell ref="N90:O90"/>
    <mergeCell ref="P90:R90"/>
    <mergeCell ref="D89:E89"/>
    <mergeCell ref="F89:H89"/>
    <mergeCell ref="I89:J89"/>
    <mergeCell ref="K89:M89"/>
    <mergeCell ref="N89:O89"/>
    <mergeCell ref="P89:R89"/>
    <mergeCell ref="D88:E88"/>
    <mergeCell ref="F88:H88"/>
    <mergeCell ref="I88:J88"/>
    <mergeCell ref="K88:M88"/>
    <mergeCell ref="N88:O88"/>
    <mergeCell ref="P88:R88"/>
    <mergeCell ref="D87:E87"/>
    <mergeCell ref="F87:H87"/>
    <mergeCell ref="I87:J87"/>
    <mergeCell ref="K87:M87"/>
    <mergeCell ref="N87:O87"/>
    <mergeCell ref="P87:R87"/>
    <mergeCell ref="I85:J85"/>
    <mergeCell ref="K85:M85"/>
    <mergeCell ref="N85:O85"/>
    <mergeCell ref="P85:R85"/>
    <mergeCell ref="D86:E86"/>
    <mergeCell ref="F86:H86"/>
    <mergeCell ref="I86:J86"/>
    <mergeCell ref="K86:M86"/>
    <mergeCell ref="N86:O86"/>
    <mergeCell ref="P86:R86"/>
    <mergeCell ref="D80:H80"/>
    <mergeCell ref="I80:R80"/>
    <mergeCell ref="A83:R83"/>
    <mergeCell ref="A84:A85"/>
    <mergeCell ref="B84:C84"/>
    <mergeCell ref="D84:H84"/>
    <mergeCell ref="I84:M84"/>
    <mergeCell ref="N84:R84"/>
    <mergeCell ref="D85:E85"/>
    <mergeCell ref="F85:H85"/>
    <mergeCell ref="A77:C79"/>
    <mergeCell ref="E77:F77"/>
    <mergeCell ref="G77:H78"/>
    <mergeCell ref="J77:K77"/>
    <mergeCell ref="L77:M78"/>
    <mergeCell ref="O77:P77"/>
    <mergeCell ref="Q77:R78"/>
    <mergeCell ref="D74:H74"/>
    <mergeCell ref="I74:M74"/>
    <mergeCell ref="N74:R74"/>
    <mergeCell ref="D75:H75"/>
    <mergeCell ref="I75:M75"/>
    <mergeCell ref="N75:R75"/>
    <mergeCell ref="E78:F78"/>
    <mergeCell ref="J78:K78"/>
    <mergeCell ref="O78:P78"/>
    <mergeCell ref="F79:G79"/>
    <mergeCell ref="K79:L79"/>
    <mergeCell ref="P79:Q79"/>
    <mergeCell ref="D76:H76"/>
    <mergeCell ref="I76:M76"/>
    <mergeCell ref="N76:R76"/>
    <mergeCell ref="D72:H72"/>
    <mergeCell ref="I72:M72"/>
    <mergeCell ref="N72:R72"/>
    <mergeCell ref="D73:H73"/>
    <mergeCell ref="I73:M73"/>
    <mergeCell ref="N73:R73"/>
    <mergeCell ref="D70:H70"/>
    <mergeCell ref="I70:M70"/>
    <mergeCell ref="N70:R70"/>
    <mergeCell ref="D71:H71"/>
    <mergeCell ref="I71:M71"/>
    <mergeCell ref="N71:R71"/>
    <mergeCell ref="D65:H65"/>
    <mergeCell ref="I65:M65"/>
    <mergeCell ref="N65:R65"/>
    <mergeCell ref="D66:R68"/>
    <mergeCell ref="D69:H69"/>
    <mergeCell ref="I69:M69"/>
    <mergeCell ref="N69:R69"/>
    <mergeCell ref="D60:H60"/>
    <mergeCell ref="I60:R60"/>
    <mergeCell ref="D63:E63"/>
    <mergeCell ref="I63:J63"/>
    <mergeCell ref="N63:O63"/>
    <mergeCell ref="D64:E64"/>
    <mergeCell ref="I64:J64"/>
    <mergeCell ref="N64:O64"/>
    <mergeCell ref="Q57:R58"/>
    <mergeCell ref="E58:F58"/>
    <mergeCell ref="J58:K58"/>
    <mergeCell ref="O58:P58"/>
    <mergeCell ref="F59:G59"/>
    <mergeCell ref="K59:L59"/>
    <mergeCell ref="P59:Q59"/>
    <mergeCell ref="A57:C59"/>
    <mergeCell ref="E57:F57"/>
    <mergeCell ref="G57:H58"/>
    <mergeCell ref="J57:K57"/>
    <mergeCell ref="L57:M58"/>
    <mergeCell ref="O57:P57"/>
    <mergeCell ref="D55:H55"/>
    <mergeCell ref="I55:M55"/>
    <mergeCell ref="N55:R55"/>
    <mergeCell ref="D56:H56"/>
    <mergeCell ref="I56:M56"/>
    <mergeCell ref="N56:R56"/>
    <mergeCell ref="D53:H53"/>
    <mergeCell ref="I53:M53"/>
    <mergeCell ref="N53:R53"/>
    <mergeCell ref="D54:H54"/>
    <mergeCell ref="I54:M54"/>
    <mergeCell ref="N54:R54"/>
    <mergeCell ref="D51:H51"/>
    <mergeCell ref="I51:M51"/>
    <mergeCell ref="N51:R51"/>
    <mergeCell ref="D52:H52"/>
    <mergeCell ref="I52:M52"/>
    <mergeCell ref="N52:R52"/>
    <mergeCell ref="D46:R48"/>
    <mergeCell ref="D49:H49"/>
    <mergeCell ref="I49:M49"/>
    <mergeCell ref="N49:R49"/>
    <mergeCell ref="D50:H50"/>
    <mergeCell ref="I50:M50"/>
    <mergeCell ref="N50:R50"/>
    <mergeCell ref="D44:E44"/>
    <mergeCell ref="I44:J44"/>
    <mergeCell ref="N44:O44"/>
    <mergeCell ref="D45:H45"/>
    <mergeCell ref="I45:M45"/>
    <mergeCell ref="N45:R45"/>
    <mergeCell ref="D38:H38"/>
    <mergeCell ref="I38:R38"/>
    <mergeCell ref="D39:H39"/>
    <mergeCell ref="I39:R39"/>
    <mergeCell ref="D43:E43"/>
    <mergeCell ref="I43:J43"/>
    <mergeCell ref="N43:O43"/>
    <mergeCell ref="A35:C37"/>
    <mergeCell ref="E35:F35"/>
    <mergeCell ref="G35:H36"/>
    <mergeCell ref="J35:K35"/>
    <mergeCell ref="L35:M36"/>
    <mergeCell ref="O35:P35"/>
    <mergeCell ref="Q35:R36"/>
    <mergeCell ref="D32:H32"/>
    <mergeCell ref="I32:M32"/>
    <mergeCell ref="N32:R32"/>
    <mergeCell ref="D33:H33"/>
    <mergeCell ref="I33:M33"/>
    <mergeCell ref="N33:R33"/>
    <mergeCell ref="E36:F36"/>
    <mergeCell ref="J36:K36"/>
    <mergeCell ref="O36:P36"/>
    <mergeCell ref="F37:G37"/>
    <mergeCell ref="K37:L37"/>
    <mergeCell ref="P37:Q37"/>
    <mergeCell ref="D34:H34"/>
    <mergeCell ref="I34:M34"/>
    <mergeCell ref="N34:R34"/>
    <mergeCell ref="D30:H30"/>
    <mergeCell ref="I30:M30"/>
    <mergeCell ref="N30:R30"/>
    <mergeCell ref="D31:H31"/>
    <mergeCell ref="I31:M31"/>
    <mergeCell ref="N31:R31"/>
    <mergeCell ref="D28:H28"/>
    <mergeCell ref="I28:M28"/>
    <mergeCell ref="N28:R28"/>
    <mergeCell ref="D29:H29"/>
    <mergeCell ref="I29:M29"/>
    <mergeCell ref="N29:R29"/>
    <mergeCell ref="D26:H26"/>
    <mergeCell ref="I26:M26"/>
    <mergeCell ref="N26:R26"/>
    <mergeCell ref="D27:H27"/>
    <mergeCell ref="I27:M27"/>
    <mergeCell ref="N27:R27"/>
    <mergeCell ref="D24:H24"/>
    <mergeCell ref="I24:M24"/>
    <mergeCell ref="N24:R24"/>
    <mergeCell ref="D25:H25"/>
    <mergeCell ref="I25:M25"/>
    <mergeCell ref="N25:R25"/>
    <mergeCell ref="D23:H23"/>
    <mergeCell ref="I23:M23"/>
    <mergeCell ref="N23:R23"/>
    <mergeCell ref="I13:R13"/>
    <mergeCell ref="I14:R14"/>
    <mergeCell ref="I15:R15"/>
    <mergeCell ref="D21:E21"/>
    <mergeCell ref="I21:J21"/>
    <mergeCell ref="N21:O21"/>
    <mergeCell ref="T2:V3"/>
    <mergeCell ref="P3:R3"/>
    <mergeCell ref="A5:R5"/>
    <mergeCell ref="N7:O7"/>
    <mergeCell ref="I11:R11"/>
    <mergeCell ref="I12:R12"/>
    <mergeCell ref="D22:E22"/>
    <mergeCell ref="I22:J22"/>
    <mergeCell ref="N22:O22"/>
  </mergeCells>
  <phoneticPr fontId="21"/>
  <conditionalFormatting sqref="L7 N7:O7 Q7">
    <cfRule type="containsBlanks" dxfId="9" priority="38" stopIfTrue="1">
      <formula>LEN(TRIM(L7))=0</formula>
    </cfRule>
  </conditionalFormatting>
  <conditionalFormatting sqref="D23:R23">
    <cfRule type="containsBlanks" dxfId="8" priority="37" stopIfTrue="1">
      <formula>LEN(TRIM(D23))=0</formula>
    </cfRule>
  </conditionalFormatting>
  <conditionalFormatting sqref="E35:F36 J35:K36 O35:P36">
    <cfRule type="notContainsBlanks" priority="17" stopIfTrue="1">
      <formula>LEN(TRIM(E35))&gt;0</formula>
    </cfRule>
  </conditionalFormatting>
  <conditionalFormatting sqref="E57:F58 J57:K58 O57:P58">
    <cfRule type="notContainsBlanks" priority="14" stopIfTrue="1">
      <formula>LEN(TRIM(E57))&gt;0</formula>
    </cfRule>
  </conditionalFormatting>
  <conditionalFormatting sqref="E77:F78 J77:K78 O77:P78">
    <cfRule type="notContainsBlanks" priority="11" stopIfTrue="1">
      <formula>LEN(TRIM(E77))&gt;0</formula>
    </cfRule>
  </conditionalFormatting>
  <hyperlinks>
    <hyperlink ref="T2:V3" location="TOP!A1" display="TOPページへ戻る"/>
  </hyperlinks>
  <printOptions horizont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6" stopIfTrue="1" id="{F18CDC39-63B6-432F-9442-D6F0BAF620C8}">
            <xm:f>基本情報!$F$12="×"</xm:f>
            <x14:dxf/>
          </x14:cfRule>
          <xm:sqref>E35:F36 J35:K36 O35:P36</xm:sqref>
        </x14:conditionalFormatting>
        <x14:conditionalFormatting xmlns:xm="http://schemas.microsoft.com/office/excel/2006/main">
          <x14:cfRule type="expression" priority="18" stopIfTrue="1" id="{E4DFE793-36E1-47BD-814C-97430B4C29C3}">
            <xm:f>基本情報!$F$12="○"</xm:f>
            <x14:dxf>
              <fill>
                <patternFill>
                  <bgColor theme="4" tint="0.39994506668294322"/>
                </patternFill>
              </fill>
            </x14:dxf>
          </x14:cfRule>
          <xm:sqref>E35:F36 J35:K36 O35:P36</xm:sqref>
        </x14:conditionalFormatting>
        <x14:conditionalFormatting xmlns:xm="http://schemas.microsoft.com/office/excel/2006/main">
          <x14:cfRule type="expression" priority="13" stopIfTrue="1" id="{0B638A3E-88DA-420B-8130-82B090A24F7D}">
            <xm:f>基本情報!$F$13="×"</xm:f>
            <x14:dxf/>
          </x14:cfRule>
          <xm:sqref>E57:F58 J57:K58 O57:P58</xm:sqref>
        </x14:conditionalFormatting>
        <x14:conditionalFormatting xmlns:xm="http://schemas.microsoft.com/office/excel/2006/main">
          <x14:cfRule type="expression" priority="15" stopIfTrue="1" id="{A5B89D24-63C4-4767-A960-D2BACAF1049E}">
            <xm:f>基本情報!$F$13="○"</xm:f>
            <x14:dxf>
              <fill>
                <patternFill>
                  <bgColor theme="4" tint="0.39994506668294322"/>
                </patternFill>
              </fill>
            </x14:dxf>
          </x14:cfRule>
          <xm:sqref>E57:F58 J57:K58 O57:P58</xm:sqref>
        </x14:conditionalFormatting>
        <x14:conditionalFormatting xmlns:xm="http://schemas.microsoft.com/office/excel/2006/main">
          <x14:cfRule type="expression" priority="10" stopIfTrue="1" id="{682A5022-CB87-42D8-BCC9-C74FFCE44DBC}">
            <xm:f>基本情報!$F$14="×"</xm:f>
            <x14:dxf/>
          </x14:cfRule>
          <xm:sqref>E77:F78 J77:K78 O77:P78</xm:sqref>
        </x14:conditionalFormatting>
        <x14:conditionalFormatting xmlns:xm="http://schemas.microsoft.com/office/excel/2006/main">
          <x14:cfRule type="expression" priority="12" stopIfTrue="1" id="{DE90A0B2-7185-4EEC-B657-050CFD53F2C7}">
            <xm:f>基本情報!$F$14="○"</xm:f>
            <x14:dxf>
              <fill>
                <patternFill>
                  <bgColor theme="4" tint="0.39994506668294322"/>
                </patternFill>
              </fill>
            </x14:dxf>
          </x14:cfRule>
          <xm:sqref>E77:F78 J77:K78 O77:P78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5" width="15" style="68" hidden="1" customWidth="1"/>
    <col min="16" max="18" width="15" style="1"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203</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105"/>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1"/>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1"/>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1"/>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1"/>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1"/>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RsT0FeyXDb4ZOPWgyM5TcOGUXYcMgouakEVHWwGGsTTkRX3uySM/lzWN3qpYsoX2sRkr7Unp9rcOP6sSN7vKPg==" saltValue="WGAC8WMNpHYGMT7w6k0zQA=="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204</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c r="P44" s="1"/>
      <c r="Q44" s="1"/>
      <c r="R44" s="1"/>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vhyifutxu9574kqWE9Lqgv9ulPFoW3JRN4QZ+IP2Gc65HyFEgz0q4Qy/r7sBJ1+X8wt13HQcJ2ok7Q4cSFtVqA==" saltValue="x2kT2HfbYshM53Frdkxc+w=="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205</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Xl/IYdUCIs/Xwm2WPahsnCKjC0nzSzYldOxf9diW3ivBhbj4xDTYBx2X4qDc3S5xfNh6Ru1MEqlGx+87qcqwg==" saltValue="9B+UFUWVupsR4Lhh5ROZmg=="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sheetPr>
  <dimension ref="A1:V98"/>
  <sheetViews>
    <sheetView showGridLines="0" zoomScaleNormal="100" workbookViewId="0">
      <selection activeCell="L7" sqref="L7"/>
    </sheetView>
  </sheetViews>
  <sheetFormatPr defaultRowHeight="13.5" x14ac:dyDescent="0.15"/>
  <cols>
    <col min="1" max="3" width="10.25" style="40" customWidth="1"/>
    <col min="4" max="4" width="2.25" style="40" customWidth="1"/>
    <col min="5" max="5" width="4.25" style="40" customWidth="1"/>
    <col min="6" max="8" width="3.5" style="40" customWidth="1"/>
    <col min="9" max="9" width="2.25" style="40" customWidth="1"/>
    <col min="10" max="10" width="4.875" style="40" customWidth="1"/>
    <col min="11" max="13" width="3.5" style="40" customWidth="1"/>
    <col min="14" max="14" width="2.25" style="40" customWidth="1"/>
    <col min="15" max="15" width="4.625" style="40" customWidth="1"/>
    <col min="16" max="17" width="3.5" style="40" customWidth="1"/>
    <col min="18" max="18" width="3.5" style="40" bestFit="1" customWidth="1"/>
    <col min="19" max="16384" width="9" style="40"/>
  </cols>
  <sheetData>
    <row r="1" spans="1:22" ht="18" customHeight="1" thickBot="1" x14ac:dyDescent="0.2">
      <c r="T1" s="122" t="s">
        <v>199</v>
      </c>
    </row>
    <row r="2" spans="1:22" ht="18" customHeight="1" thickTop="1" x14ac:dyDescent="0.15">
      <c r="T2" s="305" t="s">
        <v>107</v>
      </c>
      <c r="U2" s="306"/>
      <c r="V2" s="307"/>
    </row>
    <row r="3" spans="1:22" ht="18" customHeight="1" thickBot="1" x14ac:dyDescent="0.2">
      <c r="L3" s="41" t="s">
        <v>35</v>
      </c>
      <c r="M3" s="42"/>
      <c r="N3" s="42"/>
      <c r="O3" s="43"/>
      <c r="P3" s="313"/>
      <c r="Q3" s="314"/>
      <c r="R3" s="315"/>
      <c r="T3" s="308"/>
      <c r="U3" s="309"/>
      <c r="V3" s="310"/>
    </row>
    <row r="4" spans="1:22" ht="18" customHeight="1" thickTop="1" x14ac:dyDescent="0.15"/>
    <row r="5" spans="1:22" ht="18" customHeight="1" x14ac:dyDescent="0.15">
      <c r="A5" s="312" t="s">
        <v>49</v>
      </c>
      <c r="B5" s="312"/>
      <c r="C5" s="312"/>
      <c r="D5" s="312"/>
      <c r="E5" s="312"/>
      <c r="F5" s="312"/>
      <c r="G5" s="312"/>
      <c r="H5" s="312"/>
      <c r="I5" s="312"/>
      <c r="J5" s="312"/>
      <c r="K5" s="312"/>
      <c r="L5" s="312"/>
      <c r="M5" s="312"/>
      <c r="N5" s="312"/>
      <c r="O5" s="312"/>
      <c r="P5" s="312"/>
      <c r="Q5" s="312"/>
      <c r="R5" s="312"/>
    </row>
    <row r="6" spans="1:22" ht="18" customHeight="1" x14ac:dyDescent="0.15">
      <c r="A6" s="44"/>
      <c r="B6" s="44"/>
      <c r="C6" s="44"/>
      <c r="D6" s="44"/>
      <c r="E6" s="44"/>
      <c r="F6" s="44"/>
      <c r="G6" s="44"/>
      <c r="H6" s="44"/>
      <c r="I6" s="44"/>
      <c r="J6" s="44"/>
      <c r="K6" s="44"/>
      <c r="L6" s="44"/>
      <c r="M6" s="44"/>
      <c r="N6" s="44"/>
      <c r="O6" s="44"/>
      <c r="P6" s="44"/>
      <c r="Q6" s="44"/>
      <c r="R6" s="44"/>
    </row>
    <row r="7" spans="1:22" ht="18" customHeight="1" x14ac:dyDescent="0.15">
      <c r="K7" s="45" t="s">
        <v>36</v>
      </c>
      <c r="L7" s="39"/>
      <c r="M7" s="45" t="s">
        <v>37</v>
      </c>
      <c r="N7" s="311"/>
      <c r="O7" s="311"/>
      <c r="P7" s="40" t="s">
        <v>38</v>
      </c>
      <c r="Q7" s="39"/>
      <c r="R7" s="40" t="s">
        <v>39</v>
      </c>
    </row>
    <row r="8" spans="1:22" ht="18" customHeight="1" x14ac:dyDescent="0.15"/>
    <row r="9" spans="1:22" ht="18" customHeight="1" x14ac:dyDescent="0.15">
      <c r="A9" s="40" t="s">
        <v>187</v>
      </c>
    </row>
    <row r="10" spans="1:22" ht="18" customHeight="1" x14ac:dyDescent="0.15"/>
    <row r="11" spans="1:22" ht="27" customHeight="1" x14ac:dyDescent="0.15">
      <c r="E11" s="46" t="s">
        <v>40</v>
      </c>
      <c r="H11" s="46"/>
      <c r="I11" s="304" t="str">
        <f>IF(基本情報!D5="","",基本情報!D5)</f>
        <v/>
      </c>
      <c r="J11" s="304"/>
      <c r="K11" s="304"/>
      <c r="L11" s="304"/>
      <c r="M11" s="304"/>
      <c r="N11" s="304"/>
      <c r="O11" s="304"/>
      <c r="P11" s="304"/>
      <c r="Q11" s="304"/>
      <c r="R11" s="304"/>
    </row>
    <row r="12" spans="1:22" ht="27" customHeight="1" x14ac:dyDescent="0.15">
      <c r="E12" s="46" t="s">
        <v>41</v>
      </c>
      <c r="H12" s="46"/>
      <c r="I12" s="304" t="str">
        <f>IF(基本情報!D6="","",基本情報!D6)</f>
        <v/>
      </c>
      <c r="J12" s="304"/>
      <c r="K12" s="304"/>
      <c r="L12" s="304"/>
      <c r="M12" s="304"/>
      <c r="N12" s="304"/>
      <c r="O12" s="304"/>
      <c r="P12" s="304"/>
      <c r="Q12" s="304"/>
      <c r="R12" s="304"/>
    </row>
    <row r="13" spans="1:22" ht="27" customHeight="1" x14ac:dyDescent="0.15">
      <c r="E13" s="46" t="s">
        <v>42</v>
      </c>
      <c r="H13" s="46"/>
      <c r="I13" s="304" t="str">
        <f>IF(基本情報!D7="","",基本情報!D7)</f>
        <v/>
      </c>
      <c r="J13" s="304"/>
      <c r="K13" s="304"/>
      <c r="L13" s="304"/>
      <c r="M13" s="304"/>
      <c r="N13" s="304"/>
      <c r="O13" s="304"/>
      <c r="P13" s="304"/>
      <c r="Q13" s="304"/>
      <c r="R13" s="304"/>
    </row>
    <row r="14" spans="1:22" ht="27" customHeight="1" x14ac:dyDescent="0.15">
      <c r="E14" s="46" t="s">
        <v>43</v>
      </c>
      <c r="H14" s="46"/>
      <c r="I14" s="304" t="str">
        <f>IF(基本情報!D8="","",基本情報!D8)</f>
        <v/>
      </c>
      <c r="J14" s="304"/>
      <c r="K14" s="304"/>
      <c r="L14" s="304"/>
      <c r="M14" s="304"/>
      <c r="N14" s="304"/>
      <c r="O14" s="304"/>
      <c r="P14" s="304"/>
      <c r="Q14" s="304"/>
      <c r="R14" s="304"/>
    </row>
    <row r="15" spans="1:22" ht="27" customHeight="1" x14ac:dyDescent="0.15">
      <c r="E15" s="46" t="s">
        <v>44</v>
      </c>
      <c r="H15" s="46"/>
      <c r="I15" s="304" t="str">
        <f>IF(基本情報!D9="","",基本情報!D9)</f>
        <v/>
      </c>
      <c r="J15" s="304"/>
      <c r="K15" s="304"/>
      <c r="L15" s="304"/>
      <c r="M15" s="304"/>
      <c r="N15" s="304"/>
      <c r="O15" s="304"/>
      <c r="P15" s="304"/>
      <c r="Q15" s="304"/>
      <c r="R15" s="304"/>
    </row>
    <row r="16" spans="1:22" ht="18" customHeight="1" x14ac:dyDescent="0.15"/>
    <row r="17" spans="1:18" ht="18" customHeight="1" x14ac:dyDescent="0.15">
      <c r="A17" s="132" t="str">
        <f>CONCATENATE("　汚濁負荷量の測定等に係る実施細目に基づき、",IF(基本情報!E16="","　",基本情報!D16),IF(基本情報!E16="","　",基本情報!E16+1),"年 ",'報告書(1-3月)'!G21,"月 から ",IF(基本情報!E16="","　",基本情報!D16),IF(基本情報!E16="","　",基本情報!E16+1),"年 ",'報告書(1-3月)'!Q21,"月")</f>
        <v>　汚濁負荷量の測定等に係る実施細目に基づき、　　年 1月 から 　　年 3月</v>
      </c>
      <c r="B17" s="47"/>
      <c r="C17" s="47"/>
      <c r="D17" s="47"/>
      <c r="E17" s="47"/>
      <c r="F17" s="47"/>
      <c r="G17" s="47"/>
      <c r="H17" s="47"/>
      <c r="I17" s="132"/>
      <c r="J17" s="132"/>
      <c r="K17" s="47"/>
      <c r="L17" s="117"/>
      <c r="M17" s="47"/>
      <c r="N17" s="47"/>
      <c r="O17" s="47"/>
      <c r="P17" s="117"/>
      <c r="Q17" s="47"/>
      <c r="R17" s="47"/>
    </row>
    <row r="18" spans="1:18" ht="18" customHeight="1" x14ac:dyDescent="0.15">
      <c r="A18" s="132" t="s">
        <v>222</v>
      </c>
      <c r="B18" s="47"/>
      <c r="C18" s="47"/>
      <c r="D18" s="47"/>
      <c r="E18" s="47"/>
      <c r="F18" s="47"/>
      <c r="G18" s="47"/>
      <c r="H18" s="47"/>
      <c r="I18" s="47"/>
      <c r="J18" s="47"/>
      <c r="K18" s="47"/>
      <c r="L18" s="47"/>
      <c r="M18" s="47"/>
      <c r="N18" s="47"/>
      <c r="O18" s="47"/>
      <c r="P18" s="47"/>
      <c r="Q18" s="47"/>
      <c r="R18" s="47"/>
    </row>
    <row r="19" spans="1:18" ht="18" customHeight="1" x14ac:dyDescent="0.15"/>
    <row r="20" spans="1:18" ht="18" customHeight="1" thickBot="1" x14ac:dyDescent="0.2">
      <c r="A20" s="40" t="s">
        <v>45</v>
      </c>
    </row>
    <row r="21" spans="1:18" ht="28.5" customHeight="1" x14ac:dyDescent="0.15">
      <c r="A21" s="48" t="s">
        <v>73</v>
      </c>
      <c r="B21" s="49"/>
      <c r="C21" s="50"/>
      <c r="D21" s="275" t="str">
        <f>IF(基本情報!$E$16="","",CONCATENATE(基本情報!$D$16,基本情報!$E$16+1))</f>
        <v/>
      </c>
      <c r="E21" s="276"/>
      <c r="F21" s="51" t="s">
        <v>37</v>
      </c>
      <c r="G21" s="118">
        <v>1</v>
      </c>
      <c r="H21" s="52" t="s">
        <v>38</v>
      </c>
      <c r="I21" s="275" t="str">
        <f>IF($D$21="","",$D$21)</f>
        <v/>
      </c>
      <c r="J21" s="276"/>
      <c r="K21" s="51" t="s">
        <v>37</v>
      </c>
      <c r="L21" s="118">
        <v>2</v>
      </c>
      <c r="M21" s="52" t="s">
        <v>38</v>
      </c>
      <c r="N21" s="275" t="str">
        <f>IF($D$21="","",$D$21)</f>
        <v/>
      </c>
      <c r="O21" s="276"/>
      <c r="P21" s="51" t="s">
        <v>37</v>
      </c>
      <c r="Q21" s="118">
        <v>3</v>
      </c>
      <c r="R21" s="53" t="s">
        <v>38</v>
      </c>
    </row>
    <row r="22" spans="1:18" ht="20.25" customHeight="1" x14ac:dyDescent="0.15">
      <c r="A22" s="54" t="s">
        <v>54</v>
      </c>
      <c r="B22" s="42"/>
      <c r="C22" s="43"/>
      <c r="D22" s="256">
        <f>IF(COUNT('記録表(1月)'!F5:F35)=0,0,COUNT('記録表(1月)'!F5:F35))</f>
        <v>0</v>
      </c>
      <c r="E22" s="257"/>
      <c r="F22" s="55" t="s">
        <v>74</v>
      </c>
      <c r="G22" s="133">
        <f>IF(COUNTA('記録表(1月)'!$B$5:$B$35)=COUNTA('記録表(1月)'!$F$5:$F$35),0,COUNTA('記録表(1月)'!$B$5:$B$35)-COUNTA('記録表(1月)'!$F$5:$F$35))</f>
        <v>0</v>
      </c>
      <c r="H22" s="56" t="s">
        <v>75</v>
      </c>
      <c r="I22" s="256">
        <f>IF(COUNT('記録表(2月)'!F5:F35)=0,0,COUNT('記録表(2月)'!F5:F35))</f>
        <v>0</v>
      </c>
      <c r="J22" s="257"/>
      <c r="K22" s="55" t="s">
        <v>74</v>
      </c>
      <c r="L22" s="133">
        <f>IF(COUNTA('記録表(2月)'!$B$5:$B$35)=COUNTA('記録表(2月)'!$F$5:$F$35),0,COUNTA('記録表(2月)'!$B$5:$B$35)-COUNTA('記録表(2月)'!$F$5:$F$35))</f>
        <v>0</v>
      </c>
      <c r="M22" s="56" t="s">
        <v>75</v>
      </c>
      <c r="N22" s="256">
        <f>IF(COUNT('記録表(3月)'!F5:F35)=0,0,COUNT('記録表(3月)'!F5:F35))</f>
        <v>0</v>
      </c>
      <c r="O22" s="257"/>
      <c r="P22" s="55" t="s">
        <v>74</v>
      </c>
      <c r="Q22" s="133">
        <f>IF(COUNTA('記録表(3月)'!$B$5:$B$35)=COUNTA('記録表(3月)'!$F$5:$F$35),0,COUNTA('記録表(3月)'!$B$5:$B$35)-COUNTA('記録表(3月)'!$F$5:$F$35))</f>
        <v>0</v>
      </c>
      <c r="R22" s="57" t="s">
        <v>75</v>
      </c>
    </row>
    <row r="23" spans="1:18" ht="20.25" customHeight="1" thickBot="1" x14ac:dyDescent="0.2">
      <c r="A23" s="58" t="s">
        <v>83</v>
      </c>
      <c r="B23" s="59"/>
      <c r="C23" s="60"/>
      <c r="D23" s="282"/>
      <c r="E23" s="282"/>
      <c r="F23" s="282"/>
      <c r="G23" s="282"/>
      <c r="H23" s="282"/>
      <c r="I23" s="282"/>
      <c r="J23" s="282"/>
      <c r="K23" s="282"/>
      <c r="L23" s="282"/>
      <c r="M23" s="282"/>
      <c r="N23" s="282"/>
      <c r="O23" s="282"/>
      <c r="P23" s="282"/>
      <c r="Q23" s="282"/>
      <c r="R23" s="284"/>
    </row>
    <row r="24" spans="1:18" ht="20.25" customHeight="1" x14ac:dyDescent="0.15">
      <c r="A24" s="61" t="s">
        <v>84</v>
      </c>
      <c r="B24" s="51"/>
      <c r="C24" s="52"/>
      <c r="D24" s="283" t="str">
        <f>'記録表(1月)'!I42</f>
        <v/>
      </c>
      <c r="E24" s="283"/>
      <c r="F24" s="283"/>
      <c r="G24" s="283"/>
      <c r="H24" s="283"/>
      <c r="I24" s="283" t="str">
        <f>'記録表(2月)'!I42</f>
        <v/>
      </c>
      <c r="J24" s="283"/>
      <c r="K24" s="283"/>
      <c r="L24" s="283"/>
      <c r="M24" s="283"/>
      <c r="N24" s="283" t="str">
        <f>'記録表(3月)'!I42</f>
        <v/>
      </c>
      <c r="O24" s="283"/>
      <c r="P24" s="283"/>
      <c r="Q24" s="283"/>
      <c r="R24" s="285"/>
    </row>
    <row r="25" spans="1:18" ht="20.25" customHeight="1" x14ac:dyDescent="0.15">
      <c r="A25" s="54" t="s">
        <v>85</v>
      </c>
      <c r="B25" s="42"/>
      <c r="C25" s="43"/>
      <c r="D25" s="273" t="str">
        <f>IF(COUNT('記録表(1月)'!I5:I35)=1,"",'記録表(1月)'!I43)</f>
        <v/>
      </c>
      <c r="E25" s="273"/>
      <c r="F25" s="273"/>
      <c r="G25" s="273"/>
      <c r="H25" s="273"/>
      <c r="I25" s="273" t="str">
        <f>IF(COUNT('記録表(2月)'!I5:I35)=1,"",'記録表(2月)'!I43)</f>
        <v/>
      </c>
      <c r="J25" s="273"/>
      <c r="K25" s="273"/>
      <c r="L25" s="273"/>
      <c r="M25" s="273"/>
      <c r="N25" s="273" t="str">
        <f>IF(COUNT('記録表(3月)'!I5:I35)=1,"",'記録表(3月)'!I43)</f>
        <v/>
      </c>
      <c r="O25" s="273"/>
      <c r="P25" s="273"/>
      <c r="Q25" s="273"/>
      <c r="R25" s="286"/>
    </row>
    <row r="26" spans="1:18" ht="20.25" customHeight="1" thickBot="1" x14ac:dyDescent="0.2">
      <c r="A26" s="58" t="s">
        <v>86</v>
      </c>
      <c r="B26" s="59"/>
      <c r="C26" s="60"/>
      <c r="D26" s="274" t="str">
        <f>IF(COUNT('記録表(1月)'!I5:I35)=1,"",'記録表(1月)'!I44)</f>
        <v/>
      </c>
      <c r="E26" s="274"/>
      <c r="F26" s="274"/>
      <c r="G26" s="274"/>
      <c r="H26" s="274"/>
      <c r="I26" s="274" t="str">
        <f>IF(COUNT('記録表(2月)'!I5:I35)=1,"",'記録表(2月)'!I44)</f>
        <v/>
      </c>
      <c r="J26" s="274"/>
      <c r="K26" s="274"/>
      <c r="L26" s="274"/>
      <c r="M26" s="274"/>
      <c r="N26" s="274" t="str">
        <f>IF(COUNT('記録表(3月)'!I5:I35)=1,"",'記録表(3月)'!I44)</f>
        <v/>
      </c>
      <c r="O26" s="274"/>
      <c r="P26" s="274"/>
      <c r="Q26" s="274"/>
      <c r="R26" s="287"/>
    </row>
    <row r="27" spans="1:18" ht="20.25" customHeight="1" x14ac:dyDescent="0.15">
      <c r="A27" s="61" t="s">
        <v>55</v>
      </c>
      <c r="B27" s="51"/>
      <c r="C27" s="52"/>
      <c r="D27" s="254" t="str">
        <f>'記録表(1月)'!F42</f>
        <v/>
      </c>
      <c r="E27" s="254"/>
      <c r="F27" s="254"/>
      <c r="G27" s="254"/>
      <c r="H27" s="254"/>
      <c r="I27" s="254" t="str">
        <f>'記録表(2月)'!F42</f>
        <v/>
      </c>
      <c r="J27" s="254"/>
      <c r="K27" s="254"/>
      <c r="L27" s="254"/>
      <c r="M27" s="254"/>
      <c r="N27" s="254" t="str">
        <f>'記録表(3月)'!F42</f>
        <v/>
      </c>
      <c r="O27" s="254"/>
      <c r="P27" s="254"/>
      <c r="Q27" s="254"/>
      <c r="R27" s="255"/>
    </row>
    <row r="28" spans="1:18" ht="20.25" customHeight="1" x14ac:dyDescent="0.15">
      <c r="A28" s="54" t="s">
        <v>46</v>
      </c>
      <c r="B28" s="42"/>
      <c r="C28" s="43"/>
      <c r="D28" s="280" t="str">
        <f>IF(COUNT('記録表(1月)'!F5:F35)=1,"",'記録表(1月)'!F43)</f>
        <v/>
      </c>
      <c r="E28" s="280"/>
      <c r="F28" s="280"/>
      <c r="G28" s="280"/>
      <c r="H28" s="280"/>
      <c r="I28" s="280" t="str">
        <f>IF(COUNT('記録表(2月)'!F5:F35)=1,"",'記録表(2月)'!F43)</f>
        <v/>
      </c>
      <c r="J28" s="280"/>
      <c r="K28" s="280"/>
      <c r="L28" s="280"/>
      <c r="M28" s="280"/>
      <c r="N28" s="280" t="str">
        <f>IF(COUNT('記録表(3月)'!F5:F35)=1,"",'記録表(3月)'!F43)</f>
        <v/>
      </c>
      <c r="O28" s="280"/>
      <c r="P28" s="280"/>
      <c r="Q28" s="280"/>
      <c r="R28" s="281"/>
    </row>
    <row r="29" spans="1:18" ht="20.25" customHeight="1" thickBot="1" x14ac:dyDescent="0.2">
      <c r="A29" s="58" t="s">
        <v>58</v>
      </c>
      <c r="B29" s="59"/>
      <c r="C29" s="60"/>
      <c r="D29" s="278" t="str">
        <f>IF(COUNT('記録表(1月)'!F5:F35)=1,"",'記録表(1月)'!F44)</f>
        <v/>
      </c>
      <c r="E29" s="278"/>
      <c r="F29" s="278"/>
      <c r="G29" s="278"/>
      <c r="H29" s="278"/>
      <c r="I29" s="278" t="str">
        <f>IF(COUNT('記録表(2月)'!F5:F35)=1,"",'記録表(2月)'!F44)</f>
        <v/>
      </c>
      <c r="J29" s="278"/>
      <c r="K29" s="278"/>
      <c r="L29" s="278"/>
      <c r="M29" s="278"/>
      <c r="N29" s="278" t="str">
        <f>IF(COUNT('記録表(3月)'!F5:F35)=1,"",'記録表(3月)'!F44)</f>
        <v/>
      </c>
      <c r="O29" s="278"/>
      <c r="P29" s="278"/>
      <c r="Q29" s="278"/>
      <c r="R29" s="279"/>
    </row>
    <row r="30" spans="1:18" ht="20.25" customHeight="1" x14ac:dyDescent="0.15">
      <c r="A30" s="61" t="s">
        <v>56</v>
      </c>
      <c r="B30" s="51"/>
      <c r="C30" s="52"/>
      <c r="D30" s="254" t="str">
        <f>'記録表(1月)'!J42</f>
        <v/>
      </c>
      <c r="E30" s="254"/>
      <c r="F30" s="254"/>
      <c r="G30" s="254"/>
      <c r="H30" s="254"/>
      <c r="I30" s="254" t="str">
        <f>'記録表(2月)'!J42</f>
        <v/>
      </c>
      <c r="J30" s="254"/>
      <c r="K30" s="254"/>
      <c r="L30" s="254"/>
      <c r="M30" s="254"/>
      <c r="N30" s="254" t="str">
        <f>'記録表(3月)'!J42</f>
        <v/>
      </c>
      <c r="O30" s="254"/>
      <c r="P30" s="254"/>
      <c r="Q30" s="254"/>
      <c r="R30" s="255"/>
    </row>
    <row r="31" spans="1:18" ht="20.25" customHeight="1" x14ac:dyDescent="0.15">
      <c r="A31" s="54" t="s">
        <v>57</v>
      </c>
      <c r="B31" s="42"/>
      <c r="C31" s="43"/>
      <c r="D31" s="280" t="str">
        <f>IF(COUNT('記録表(1月)'!J5:J35)=1,"",'記録表(1月)'!J43)</f>
        <v/>
      </c>
      <c r="E31" s="280"/>
      <c r="F31" s="280"/>
      <c r="G31" s="280"/>
      <c r="H31" s="280"/>
      <c r="I31" s="280" t="str">
        <f>IF(COUNT('記録表(2月)'!J5:J35)=1,"",'記録表(2月)'!J43)</f>
        <v/>
      </c>
      <c r="J31" s="280"/>
      <c r="K31" s="280"/>
      <c r="L31" s="280"/>
      <c r="M31" s="280"/>
      <c r="N31" s="280" t="str">
        <f>IF(COUNT('記録表(3月)'!J5:J35)=1,"",'記録表(3月)'!J43)</f>
        <v/>
      </c>
      <c r="O31" s="280"/>
      <c r="P31" s="280"/>
      <c r="Q31" s="280"/>
      <c r="R31" s="281"/>
    </row>
    <row r="32" spans="1:18" ht="20.25" customHeight="1" thickBot="1" x14ac:dyDescent="0.2">
      <c r="A32" s="58" t="s">
        <v>53</v>
      </c>
      <c r="B32" s="59"/>
      <c r="C32" s="60"/>
      <c r="D32" s="278" t="str">
        <f>IF(COUNT('記録表(1月)'!J5:J35)=1,"",'記録表(1月)'!J44)</f>
        <v/>
      </c>
      <c r="E32" s="278"/>
      <c r="F32" s="278"/>
      <c r="G32" s="278"/>
      <c r="H32" s="278"/>
      <c r="I32" s="278" t="str">
        <f>IF(COUNT('記録表(2月)'!J5:J35)=1,"",'記録表(2月)'!J44)</f>
        <v/>
      </c>
      <c r="J32" s="278"/>
      <c r="K32" s="278"/>
      <c r="L32" s="278"/>
      <c r="M32" s="278"/>
      <c r="N32" s="278" t="str">
        <f>IF(COUNT('記録表(3月)'!J5:J35)=1,"",'記録表(3月)'!J44)</f>
        <v/>
      </c>
      <c r="O32" s="278"/>
      <c r="P32" s="278"/>
      <c r="Q32" s="278"/>
      <c r="R32" s="279"/>
    </row>
    <row r="33" spans="1:18" ht="20.25" customHeight="1" x14ac:dyDescent="0.15">
      <c r="A33" s="61" t="s">
        <v>76</v>
      </c>
      <c r="B33" s="51"/>
      <c r="C33" s="52"/>
      <c r="D33" s="254" t="str">
        <f>IF(基本情報!D12="","",基本情報!D12)</f>
        <v/>
      </c>
      <c r="E33" s="254"/>
      <c r="F33" s="254"/>
      <c r="G33" s="254"/>
      <c r="H33" s="254"/>
      <c r="I33" s="254" t="str">
        <f>IF(基本情報!D12="","",基本情報!D12)</f>
        <v/>
      </c>
      <c r="J33" s="254"/>
      <c r="K33" s="254"/>
      <c r="L33" s="254"/>
      <c r="M33" s="254"/>
      <c r="N33" s="254" t="str">
        <f>IF(基本情報!D12="","",基本情報!D12)</f>
        <v/>
      </c>
      <c r="O33" s="254"/>
      <c r="P33" s="254"/>
      <c r="Q33" s="254"/>
      <c r="R33" s="255"/>
    </row>
    <row r="34" spans="1:18" ht="20.25" customHeight="1" x14ac:dyDescent="0.15">
      <c r="A34" s="54" t="s">
        <v>59</v>
      </c>
      <c r="B34" s="42"/>
      <c r="C34" s="43"/>
      <c r="D34" s="289">
        <f>IF(COUNT('記録表(1月)'!J5:J35)=0,0,COUNTIF('記録表(1月)'!J5:J35,"&gt;"&amp;'報告書(1-3月)'!D33:H33))</f>
        <v>0</v>
      </c>
      <c r="E34" s="289"/>
      <c r="F34" s="289"/>
      <c r="G34" s="289"/>
      <c r="H34" s="289"/>
      <c r="I34" s="289">
        <f>IF(COUNT('記録表(2月)'!J5:J35)=0,0,COUNTIF('記録表(2月)'!J5:J35,"&gt;"&amp;'報告書(1-3月)'!I33))</f>
        <v>0</v>
      </c>
      <c r="J34" s="289"/>
      <c r="K34" s="289"/>
      <c r="L34" s="289"/>
      <c r="M34" s="289"/>
      <c r="N34" s="289">
        <f>IF(COUNT('記録表(3月)'!J5:J35)=0,0,COUNTIF('記録表(3月)'!J5:J35,"&gt;"&amp;'報告書(1-3月)'!N33))</f>
        <v>0</v>
      </c>
      <c r="O34" s="289"/>
      <c r="P34" s="289"/>
      <c r="Q34" s="289"/>
      <c r="R34" s="295"/>
    </row>
    <row r="35" spans="1:18" ht="14.25" customHeight="1" x14ac:dyDescent="0.15">
      <c r="A35" s="234" t="s">
        <v>47</v>
      </c>
      <c r="B35" s="235"/>
      <c r="C35" s="236"/>
      <c r="D35" s="62"/>
      <c r="E35" s="268"/>
      <c r="F35" s="268"/>
      <c r="G35" s="269" t="s">
        <v>50</v>
      </c>
      <c r="H35" s="270"/>
      <c r="I35" s="5"/>
      <c r="J35" s="268"/>
      <c r="K35" s="268"/>
      <c r="L35" s="269" t="s">
        <v>50</v>
      </c>
      <c r="M35" s="270"/>
      <c r="N35" s="5"/>
      <c r="O35" s="268"/>
      <c r="P35" s="268"/>
      <c r="Q35" s="269" t="s">
        <v>50</v>
      </c>
      <c r="R35" s="293"/>
    </row>
    <row r="36" spans="1:18" ht="14.25" customHeight="1" x14ac:dyDescent="0.15">
      <c r="A36" s="237"/>
      <c r="B36" s="238"/>
      <c r="C36" s="239"/>
      <c r="D36" s="63"/>
      <c r="E36" s="277"/>
      <c r="F36" s="277"/>
      <c r="G36" s="271"/>
      <c r="H36" s="272"/>
      <c r="I36" s="6"/>
      <c r="J36" s="277"/>
      <c r="K36" s="277"/>
      <c r="L36" s="271"/>
      <c r="M36" s="272"/>
      <c r="N36" s="6"/>
      <c r="O36" s="277"/>
      <c r="P36" s="277"/>
      <c r="Q36" s="271"/>
      <c r="R36" s="294"/>
    </row>
    <row r="37" spans="1:18" ht="18.75" customHeight="1" thickBot="1" x14ac:dyDescent="0.2">
      <c r="A37" s="240"/>
      <c r="B37" s="241"/>
      <c r="C37" s="242"/>
      <c r="D37" s="64"/>
      <c r="E37" s="65" t="s">
        <v>51</v>
      </c>
      <c r="F37" s="243" t="str">
        <f>IF(E36="","",ROUND(E35/E36*100,1))</f>
        <v/>
      </c>
      <c r="G37" s="243"/>
      <c r="H37" s="66" t="s">
        <v>52</v>
      </c>
      <c r="I37" s="64"/>
      <c r="J37" s="65" t="s">
        <v>51</v>
      </c>
      <c r="K37" s="243" t="str">
        <f>IF(J36="","",ROUND(J35/J36*100,1))</f>
        <v/>
      </c>
      <c r="L37" s="243"/>
      <c r="M37" s="66" t="s">
        <v>52</v>
      </c>
      <c r="N37" s="64"/>
      <c r="O37" s="65" t="s">
        <v>51</v>
      </c>
      <c r="P37" s="243" t="str">
        <f>IF(O36="","",ROUND(O35/O36*100,1))</f>
        <v/>
      </c>
      <c r="Q37" s="243"/>
      <c r="R37" s="67" t="s">
        <v>52</v>
      </c>
    </row>
    <row r="38" spans="1:18" ht="20.25" customHeight="1" x14ac:dyDescent="0.15">
      <c r="A38" s="61" t="s">
        <v>87</v>
      </c>
      <c r="B38" s="51"/>
      <c r="C38" s="52"/>
      <c r="D38" s="283" t="str">
        <f>IF(COUNT(B86:B97)=0,"",MAX(B86:B97))</f>
        <v/>
      </c>
      <c r="E38" s="283"/>
      <c r="F38" s="283"/>
      <c r="G38" s="283"/>
      <c r="H38" s="283"/>
      <c r="I38" s="290" t="str">
        <f>IF(D38="","",VLOOKUP(D38,B86:C97,2,FALSE))</f>
        <v/>
      </c>
      <c r="J38" s="291"/>
      <c r="K38" s="291"/>
      <c r="L38" s="291"/>
      <c r="M38" s="291"/>
      <c r="N38" s="291"/>
      <c r="O38" s="291"/>
      <c r="P38" s="291"/>
      <c r="Q38" s="291"/>
      <c r="R38" s="292"/>
    </row>
    <row r="39" spans="1:18" ht="20.25" customHeight="1" thickBot="1" x14ac:dyDescent="0.2">
      <c r="A39" s="58" t="s">
        <v>48</v>
      </c>
      <c r="B39" s="59"/>
      <c r="C39" s="60"/>
      <c r="D39" s="244" t="str">
        <f>IF(COUNT(D86:E97)=0,"",MAX(D86:E97))</f>
        <v/>
      </c>
      <c r="E39" s="244"/>
      <c r="F39" s="244"/>
      <c r="G39" s="244"/>
      <c r="H39" s="244"/>
      <c r="I39" s="225" t="str">
        <f>IF(D39="","",VLOOKUP(D39,D86:H97,3,FALSE))</f>
        <v/>
      </c>
      <c r="J39" s="226"/>
      <c r="K39" s="226"/>
      <c r="L39" s="226"/>
      <c r="M39" s="226"/>
      <c r="N39" s="226"/>
      <c r="O39" s="226"/>
      <c r="P39" s="226"/>
      <c r="Q39" s="226"/>
      <c r="R39" s="227"/>
    </row>
    <row r="41" spans="1:18" s="1" customFormat="1" x14ac:dyDescent="0.15"/>
    <row r="42" spans="1:18" s="1" customFormat="1" ht="18" customHeight="1" thickBot="1" x14ac:dyDescent="0.2">
      <c r="A42" s="1" t="s">
        <v>60</v>
      </c>
    </row>
    <row r="43" spans="1:18" s="1" customFormat="1" ht="28.5" customHeight="1" x14ac:dyDescent="0.15">
      <c r="A43" s="7" t="s">
        <v>73</v>
      </c>
      <c r="B43" s="8"/>
      <c r="C43" s="9"/>
      <c r="D43" s="275" t="str">
        <f>IF($D$21="","",$D$21)</f>
        <v/>
      </c>
      <c r="E43" s="276"/>
      <c r="F43" s="10" t="s">
        <v>37</v>
      </c>
      <c r="G43" s="118">
        <f>IF(G21="","",G21)</f>
        <v>1</v>
      </c>
      <c r="H43" s="11" t="s">
        <v>38</v>
      </c>
      <c r="I43" s="275" t="str">
        <f>IF($D$21="","",$D$21)</f>
        <v/>
      </c>
      <c r="J43" s="276"/>
      <c r="K43" s="10" t="s">
        <v>37</v>
      </c>
      <c r="L43" s="118">
        <f>IF(L21="","",L21)</f>
        <v>2</v>
      </c>
      <c r="M43" s="11" t="s">
        <v>38</v>
      </c>
      <c r="N43" s="275" t="str">
        <f>IF($D$21="","",$D$21)</f>
        <v/>
      </c>
      <c r="O43" s="276"/>
      <c r="P43" s="10" t="s">
        <v>37</v>
      </c>
      <c r="Q43" s="118">
        <f>IF(Q21="","",Q21)</f>
        <v>3</v>
      </c>
      <c r="R43" s="12" t="s">
        <v>38</v>
      </c>
    </row>
    <row r="44" spans="1:18" s="1" customFormat="1" ht="20.25" customHeight="1" x14ac:dyDescent="0.15">
      <c r="A44" s="13" t="s">
        <v>54</v>
      </c>
      <c r="B44" s="2"/>
      <c r="C44" s="3"/>
      <c r="D44" s="256">
        <f>IF(COUNT('記録表(1月)'!G5:G35)=0,0,COUNT('記録表(1月)'!G5:G35))</f>
        <v>0</v>
      </c>
      <c r="E44" s="257"/>
      <c r="F44" s="4" t="s">
        <v>74</v>
      </c>
      <c r="G44" s="133">
        <f>IF(COUNTA('記録表(1月)'!$B$5:$B$35)=COUNTA('記録表(1月)'!$G$5:$G$35),0,COUNTA('記録表(1月)'!$B$5:$B$35)-COUNTA('記録表(1月)'!$G$5:$G$35))</f>
        <v>0</v>
      </c>
      <c r="H44" s="25" t="s">
        <v>75</v>
      </c>
      <c r="I44" s="256">
        <f>IF(COUNT('記録表(2月)'!G5:G35)=0,0,COUNT('記録表(2月)'!G5:G35))</f>
        <v>0</v>
      </c>
      <c r="J44" s="257"/>
      <c r="K44" s="4" t="s">
        <v>74</v>
      </c>
      <c r="L44" s="133">
        <f>IF(COUNTA('記録表(2月)'!$B$5:$B$35)=COUNTA('記録表(2月)'!$G$5:$G$35),0,COUNTA('記録表(2月)'!$B$5:$B$35)-COUNTA('記録表(2月)'!$G$5:$G$35))</f>
        <v>0</v>
      </c>
      <c r="M44" s="25" t="s">
        <v>75</v>
      </c>
      <c r="N44" s="256">
        <f>IF(COUNT('記録表(3月)'!G5:G35)=0,0,COUNT('記録表(3月)'!G5:G35))</f>
        <v>0</v>
      </c>
      <c r="O44" s="257"/>
      <c r="P44" s="4" t="s">
        <v>74</v>
      </c>
      <c r="Q44" s="133">
        <f>IF(COUNTA('記録表(3月)'!$B$5:$B$35)=COUNTA('記録表(3月)'!$G$5:$G$35),0,COUNTA('記録表(3月)'!$B$5:$B$35)-COUNTA('記録表(3月)'!$G$5:$G$35))</f>
        <v>0</v>
      </c>
      <c r="R44" s="26" t="s">
        <v>75</v>
      </c>
    </row>
    <row r="45" spans="1:18" s="1" customFormat="1" ht="20.25" customHeight="1" thickBot="1" x14ac:dyDescent="0.2">
      <c r="A45" s="14" t="s">
        <v>83</v>
      </c>
      <c r="B45" s="15"/>
      <c r="C45" s="16"/>
      <c r="D45" s="326" t="str">
        <f>IF(D23:H23="","",D23:H23)</f>
        <v/>
      </c>
      <c r="E45" s="326"/>
      <c r="F45" s="326"/>
      <c r="G45" s="326"/>
      <c r="H45" s="326"/>
      <c r="I45" s="326" t="str">
        <f>IF(I23:M23="","",I23:M23)</f>
        <v/>
      </c>
      <c r="J45" s="326"/>
      <c r="K45" s="326"/>
      <c r="L45" s="326"/>
      <c r="M45" s="326"/>
      <c r="N45" s="326" t="str">
        <f>IF(N23:R23="","",N23:R23)</f>
        <v/>
      </c>
      <c r="O45" s="326"/>
      <c r="P45" s="326"/>
      <c r="Q45" s="326"/>
      <c r="R45" s="327"/>
    </row>
    <row r="46" spans="1:18" s="1" customFormat="1" ht="20.25" customHeight="1" x14ac:dyDescent="0.15">
      <c r="A46" s="17" t="s">
        <v>84</v>
      </c>
      <c r="B46" s="10"/>
      <c r="C46" s="11"/>
      <c r="D46" s="245"/>
      <c r="E46" s="246"/>
      <c r="F46" s="246"/>
      <c r="G46" s="246"/>
      <c r="H46" s="246"/>
      <c r="I46" s="246"/>
      <c r="J46" s="246"/>
      <c r="K46" s="246"/>
      <c r="L46" s="246"/>
      <c r="M46" s="246"/>
      <c r="N46" s="246"/>
      <c r="O46" s="246"/>
      <c r="P46" s="246"/>
      <c r="Q46" s="246"/>
      <c r="R46" s="247"/>
    </row>
    <row r="47" spans="1:18" s="1" customFormat="1" ht="20.25" customHeight="1" x14ac:dyDescent="0.15">
      <c r="A47" s="13" t="s">
        <v>85</v>
      </c>
      <c r="B47" s="2"/>
      <c r="C47" s="3"/>
      <c r="D47" s="248"/>
      <c r="E47" s="249"/>
      <c r="F47" s="249"/>
      <c r="G47" s="249"/>
      <c r="H47" s="249"/>
      <c r="I47" s="249"/>
      <c r="J47" s="249"/>
      <c r="K47" s="249"/>
      <c r="L47" s="249"/>
      <c r="M47" s="249"/>
      <c r="N47" s="249"/>
      <c r="O47" s="249"/>
      <c r="P47" s="249"/>
      <c r="Q47" s="249"/>
      <c r="R47" s="250"/>
    </row>
    <row r="48" spans="1:18" s="1" customFormat="1" ht="20.25" customHeight="1" thickBot="1" x14ac:dyDescent="0.2">
      <c r="A48" s="14" t="s">
        <v>86</v>
      </c>
      <c r="B48" s="15"/>
      <c r="C48" s="16"/>
      <c r="D48" s="251"/>
      <c r="E48" s="252"/>
      <c r="F48" s="252"/>
      <c r="G48" s="252"/>
      <c r="H48" s="252"/>
      <c r="I48" s="252"/>
      <c r="J48" s="252"/>
      <c r="K48" s="252"/>
      <c r="L48" s="252"/>
      <c r="M48" s="252"/>
      <c r="N48" s="252"/>
      <c r="O48" s="252"/>
      <c r="P48" s="252"/>
      <c r="Q48" s="252"/>
      <c r="R48" s="253"/>
    </row>
    <row r="49" spans="1:18" s="1" customFormat="1" ht="20.25" customHeight="1" x14ac:dyDescent="0.15">
      <c r="A49" s="17" t="s">
        <v>61</v>
      </c>
      <c r="B49" s="10"/>
      <c r="C49" s="11"/>
      <c r="D49" s="254" t="str">
        <f>'記録表(1月)'!G42</f>
        <v/>
      </c>
      <c r="E49" s="254"/>
      <c r="F49" s="254"/>
      <c r="G49" s="254"/>
      <c r="H49" s="254"/>
      <c r="I49" s="254" t="str">
        <f>'記録表(2月)'!G42</f>
        <v/>
      </c>
      <c r="J49" s="254"/>
      <c r="K49" s="254"/>
      <c r="L49" s="254"/>
      <c r="M49" s="254"/>
      <c r="N49" s="254" t="str">
        <f>'記録表(3月)'!G42</f>
        <v/>
      </c>
      <c r="O49" s="254"/>
      <c r="P49" s="254"/>
      <c r="Q49" s="254"/>
      <c r="R49" s="255"/>
    </row>
    <row r="50" spans="1:18" s="1" customFormat="1" ht="20.25" customHeight="1" x14ac:dyDescent="0.15">
      <c r="A50" s="13" t="s">
        <v>68</v>
      </c>
      <c r="B50" s="2"/>
      <c r="C50" s="3"/>
      <c r="D50" s="280" t="str">
        <f>IF(COUNT('記録表(1月)'!G5:G35)=1,"",'記録表(1月)'!G43)</f>
        <v/>
      </c>
      <c r="E50" s="280"/>
      <c r="F50" s="280"/>
      <c r="G50" s="280"/>
      <c r="H50" s="280"/>
      <c r="I50" s="280" t="str">
        <f>IF(COUNT('記録表(2月)'!G5:G35)=1,"",'記録表(2月)'!G43)</f>
        <v/>
      </c>
      <c r="J50" s="280"/>
      <c r="K50" s="280"/>
      <c r="L50" s="280"/>
      <c r="M50" s="280"/>
      <c r="N50" s="280" t="str">
        <f>IF(COUNT('記録表(3月)'!G5:G35)=1,"",'記録表(3月)'!G43)</f>
        <v/>
      </c>
      <c r="O50" s="280"/>
      <c r="P50" s="280"/>
      <c r="Q50" s="280"/>
      <c r="R50" s="281"/>
    </row>
    <row r="51" spans="1:18" s="1" customFormat="1" ht="20.25" customHeight="1" thickBot="1" x14ac:dyDescent="0.2">
      <c r="A51" s="14" t="s">
        <v>63</v>
      </c>
      <c r="B51" s="15"/>
      <c r="C51" s="16"/>
      <c r="D51" s="278" t="str">
        <f>IF(COUNT('記録表(1月)'!G5:G35)=1,"",'記録表(1月)'!G44)</f>
        <v/>
      </c>
      <c r="E51" s="278"/>
      <c r="F51" s="278"/>
      <c r="G51" s="278"/>
      <c r="H51" s="278"/>
      <c r="I51" s="278" t="str">
        <f>IF(COUNT('記録表(2月)'!G5:G35)=1,"",'記録表(2月)'!G44)</f>
        <v/>
      </c>
      <c r="J51" s="278"/>
      <c r="K51" s="278"/>
      <c r="L51" s="278"/>
      <c r="M51" s="278"/>
      <c r="N51" s="278" t="str">
        <f>IF(COUNT('記録表(3月)'!G5:G35)=1,"",'記録表(3月)'!G44)</f>
        <v/>
      </c>
      <c r="O51" s="278"/>
      <c r="P51" s="278"/>
      <c r="Q51" s="278"/>
      <c r="R51" s="279"/>
    </row>
    <row r="52" spans="1:18" s="1" customFormat="1" ht="20.25" customHeight="1" x14ac:dyDescent="0.15">
      <c r="A52" s="17" t="s">
        <v>69</v>
      </c>
      <c r="B52" s="10"/>
      <c r="C52" s="11"/>
      <c r="D52" s="254" t="str">
        <f>'記録表(1月)'!K42</f>
        <v/>
      </c>
      <c r="E52" s="254"/>
      <c r="F52" s="254"/>
      <c r="G52" s="254"/>
      <c r="H52" s="254"/>
      <c r="I52" s="254" t="str">
        <f>'記録表(2月)'!K42</f>
        <v/>
      </c>
      <c r="J52" s="254"/>
      <c r="K52" s="254"/>
      <c r="L52" s="254"/>
      <c r="M52" s="254"/>
      <c r="N52" s="254" t="str">
        <f>'記録表(3月)'!K42</f>
        <v/>
      </c>
      <c r="O52" s="254"/>
      <c r="P52" s="254"/>
      <c r="Q52" s="254"/>
      <c r="R52" s="255"/>
    </row>
    <row r="53" spans="1:18" s="1" customFormat="1" ht="20.25" customHeight="1" x14ac:dyDescent="0.15">
      <c r="A53" s="13" t="s">
        <v>65</v>
      </c>
      <c r="B53" s="2"/>
      <c r="C53" s="3"/>
      <c r="D53" s="280" t="str">
        <f>IF(COUNT('記録表(1月)'!K5:K35)=1,"",'記録表(1月)'!K43)</f>
        <v/>
      </c>
      <c r="E53" s="280"/>
      <c r="F53" s="280"/>
      <c r="G53" s="280"/>
      <c r="H53" s="280"/>
      <c r="I53" s="280" t="str">
        <f>IF(COUNT('記録表(2月)'!K5:K35)=1,"",'記録表(2月)'!K43)</f>
        <v/>
      </c>
      <c r="J53" s="280"/>
      <c r="K53" s="280"/>
      <c r="L53" s="280"/>
      <c r="M53" s="280"/>
      <c r="N53" s="280" t="str">
        <f>IF(COUNT('記録表(3月)'!K5:K35)=1,"",'記録表(3月)'!K43)</f>
        <v/>
      </c>
      <c r="O53" s="280"/>
      <c r="P53" s="280"/>
      <c r="Q53" s="280"/>
      <c r="R53" s="281"/>
    </row>
    <row r="54" spans="1:18" s="1" customFormat="1" ht="20.25" customHeight="1" thickBot="1" x14ac:dyDescent="0.2">
      <c r="A54" s="14" t="s">
        <v>66</v>
      </c>
      <c r="B54" s="15"/>
      <c r="C54" s="16"/>
      <c r="D54" s="278" t="str">
        <f>IF(COUNT('記録表(1月)'!K5:K35)=1,"",'記録表(1月)'!K44)</f>
        <v/>
      </c>
      <c r="E54" s="278"/>
      <c r="F54" s="278"/>
      <c r="G54" s="278"/>
      <c r="H54" s="278"/>
      <c r="I54" s="278" t="str">
        <f>IF(COUNT('記録表(2月)'!K5:K35)=1,"",'記録表(2月)'!K44)</f>
        <v/>
      </c>
      <c r="J54" s="278"/>
      <c r="K54" s="278"/>
      <c r="L54" s="278"/>
      <c r="M54" s="278"/>
      <c r="N54" s="278" t="str">
        <f>IF(COUNT('記録表(3月)'!K5:K35)=1,"",'記録表(3月)'!K44)</f>
        <v/>
      </c>
      <c r="O54" s="278"/>
      <c r="P54" s="278"/>
      <c r="Q54" s="278"/>
      <c r="R54" s="279"/>
    </row>
    <row r="55" spans="1:18" s="1" customFormat="1" ht="20.25" customHeight="1" x14ac:dyDescent="0.15">
      <c r="A55" s="17" t="s">
        <v>76</v>
      </c>
      <c r="B55" s="10"/>
      <c r="C55" s="11"/>
      <c r="D55" s="254" t="str">
        <f>IF(基本情報!D13="","",基本情報!D13)</f>
        <v/>
      </c>
      <c r="E55" s="254"/>
      <c r="F55" s="254"/>
      <c r="G55" s="254"/>
      <c r="H55" s="254"/>
      <c r="I55" s="254" t="str">
        <f>IF(基本情報!D13="","",基本情報!D13)</f>
        <v/>
      </c>
      <c r="J55" s="254"/>
      <c r="K55" s="254"/>
      <c r="L55" s="254"/>
      <c r="M55" s="254"/>
      <c r="N55" s="254" t="str">
        <f>IF(基本情報!D13="","",基本情報!D13)</f>
        <v/>
      </c>
      <c r="O55" s="254"/>
      <c r="P55" s="254"/>
      <c r="Q55" s="254"/>
      <c r="R55" s="255"/>
    </row>
    <row r="56" spans="1:18" s="1" customFormat="1" ht="20.25" customHeight="1" x14ac:dyDescent="0.15">
      <c r="A56" s="13" t="s">
        <v>59</v>
      </c>
      <c r="B56" s="2"/>
      <c r="C56" s="3"/>
      <c r="D56" s="289">
        <f>IF(COUNT('記録表(1月)'!K5:K35)=0,0,COUNTIF('記録表(1月)'!K5:K35,"&gt;"&amp;'報告書(1-3月)'!D55:H55))</f>
        <v>0</v>
      </c>
      <c r="E56" s="289"/>
      <c r="F56" s="289"/>
      <c r="G56" s="289"/>
      <c r="H56" s="289"/>
      <c r="I56" s="289">
        <f>IF(COUNT('記録表(2月)'!K5:K35)=0,0,COUNTIF('記録表(2月)'!K5:K35,"&gt;"&amp;'報告書(1-3月)'!I55))</f>
        <v>0</v>
      </c>
      <c r="J56" s="289"/>
      <c r="K56" s="289"/>
      <c r="L56" s="289"/>
      <c r="M56" s="289"/>
      <c r="N56" s="289">
        <f>IF(COUNT('記録表(3月)'!K5:K35)=0,0,COUNTIF('記録表(3月)'!K5:K35,"&gt;"&amp;'報告書(1-3月)'!N55))</f>
        <v>0</v>
      </c>
      <c r="O56" s="289"/>
      <c r="P56" s="289"/>
      <c r="Q56" s="289"/>
      <c r="R56" s="295"/>
    </row>
    <row r="57" spans="1:18" s="1" customFormat="1" ht="15" customHeight="1" x14ac:dyDescent="0.15">
      <c r="A57" s="259" t="s">
        <v>47</v>
      </c>
      <c r="B57" s="260"/>
      <c r="C57" s="261"/>
      <c r="D57" s="5"/>
      <c r="E57" s="268"/>
      <c r="F57" s="268"/>
      <c r="G57" s="269" t="s">
        <v>50</v>
      </c>
      <c r="H57" s="270"/>
      <c r="I57" s="5"/>
      <c r="J57" s="268"/>
      <c r="K57" s="268"/>
      <c r="L57" s="269" t="s">
        <v>50</v>
      </c>
      <c r="M57" s="270"/>
      <c r="N57" s="5"/>
      <c r="O57" s="268"/>
      <c r="P57" s="268"/>
      <c r="Q57" s="269" t="s">
        <v>50</v>
      </c>
      <c r="R57" s="293"/>
    </row>
    <row r="58" spans="1:18" s="1" customFormat="1" ht="15" customHeight="1" x14ac:dyDescent="0.15">
      <c r="A58" s="262"/>
      <c r="B58" s="263"/>
      <c r="C58" s="264"/>
      <c r="D58" s="6"/>
      <c r="E58" s="277"/>
      <c r="F58" s="277"/>
      <c r="G58" s="271"/>
      <c r="H58" s="272"/>
      <c r="I58" s="6"/>
      <c r="J58" s="277"/>
      <c r="K58" s="277"/>
      <c r="L58" s="271"/>
      <c r="M58" s="272"/>
      <c r="N58" s="6"/>
      <c r="O58" s="277"/>
      <c r="P58" s="277"/>
      <c r="Q58" s="271"/>
      <c r="R58" s="294"/>
    </row>
    <row r="59" spans="1:18" s="1" customFormat="1" ht="18.75" customHeight="1" thickBot="1" x14ac:dyDescent="0.2">
      <c r="A59" s="265"/>
      <c r="B59" s="266"/>
      <c r="C59" s="267"/>
      <c r="D59" s="18"/>
      <c r="E59" s="19" t="s">
        <v>51</v>
      </c>
      <c r="F59" s="243" t="str">
        <f>IF(E58="","",ROUND(E57/E58*100,1))</f>
        <v/>
      </c>
      <c r="G59" s="243"/>
      <c r="H59" s="20" t="s">
        <v>52</v>
      </c>
      <c r="I59" s="18"/>
      <c r="J59" s="19" t="s">
        <v>51</v>
      </c>
      <c r="K59" s="243" t="str">
        <f>IF(J58="","",ROUND(J57/J58*100,1))</f>
        <v/>
      </c>
      <c r="L59" s="243"/>
      <c r="M59" s="20" t="s">
        <v>52</v>
      </c>
      <c r="N59" s="18"/>
      <c r="O59" s="19" t="s">
        <v>51</v>
      </c>
      <c r="P59" s="243" t="str">
        <f>IF(O58="","",ROUND(O57/O58*100,1))</f>
        <v/>
      </c>
      <c r="Q59" s="243"/>
      <c r="R59" s="21" t="s">
        <v>52</v>
      </c>
    </row>
    <row r="60" spans="1:18" s="1" customFormat="1" ht="20.25" customHeight="1" thickBot="1" x14ac:dyDescent="0.2">
      <c r="A60" s="22" t="s">
        <v>67</v>
      </c>
      <c r="B60" s="23"/>
      <c r="C60" s="24"/>
      <c r="D60" s="298" t="str">
        <f>IF(COUNT(I86:J97)=0,"",MAX(I86:J97))</f>
        <v/>
      </c>
      <c r="E60" s="298"/>
      <c r="F60" s="298"/>
      <c r="G60" s="298"/>
      <c r="H60" s="298"/>
      <c r="I60" s="225" t="str">
        <f>IF(D60="","",VLOOKUP(D60,I86:M97,3,FALSE))</f>
        <v/>
      </c>
      <c r="J60" s="226"/>
      <c r="K60" s="226"/>
      <c r="L60" s="226"/>
      <c r="M60" s="226"/>
      <c r="N60" s="226"/>
      <c r="O60" s="226"/>
      <c r="P60" s="226"/>
      <c r="Q60" s="226"/>
      <c r="R60" s="227"/>
    </row>
    <row r="61" spans="1:18" s="1" customFormat="1" x14ac:dyDescent="0.15"/>
    <row r="62" spans="1:18" s="1" customFormat="1" ht="18" customHeight="1" thickBot="1" x14ac:dyDescent="0.2">
      <c r="A62" s="1" t="s">
        <v>72</v>
      </c>
    </row>
    <row r="63" spans="1:18" s="1" customFormat="1" ht="28.5" customHeight="1" x14ac:dyDescent="0.15">
      <c r="A63" s="7" t="s">
        <v>73</v>
      </c>
      <c r="B63" s="8"/>
      <c r="C63" s="9"/>
      <c r="D63" s="275" t="str">
        <f>IF($D$21="","",$D$21)</f>
        <v/>
      </c>
      <c r="E63" s="276"/>
      <c r="F63" s="10" t="s">
        <v>37</v>
      </c>
      <c r="G63" s="118">
        <f>IF(G21="","",G21)</f>
        <v>1</v>
      </c>
      <c r="H63" s="11" t="s">
        <v>38</v>
      </c>
      <c r="I63" s="275" t="str">
        <f>IF($D$21="","",$D$21)</f>
        <v/>
      </c>
      <c r="J63" s="276"/>
      <c r="K63" s="10" t="s">
        <v>37</v>
      </c>
      <c r="L63" s="118">
        <f>IF(L21="","",L21)</f>
        <v>2</v>
      </c>
      <c r="M63" s="11" t="s">
        <v>38</v>
      </c>
      <c r="N63" s="275" t="str">
        <f>IF($D$21="","",$D$21)</f>
        <v/>
      </c>
      <c r="O63" s="276"/>
      <c r="P63" s="10" t="s">
        <v>37</v>
      </c>
      <c r="Q63" s="118">
        <f>IF(Q21="","",Q21)</f>
        <v>3</v>
      </c>
      <c r="R63" s="12" t="s">
        <v>38</v>
      </c>
    </row>
    <row r="64" spans="1:18" s="1" customFormat="1" ht="20.25" customHeight="1" x14ac:dyDescent="0.15">
      <c r="A64" s="13" t="s">
        <v>54</v>
      </c>
      <c r="B64" s="2"/>
      <c r="C64" s="3"/>
      <c r="D64" s="256">
        <f>IF(COUNT('記録表(1月)'!H5:H35)=0,0,COUNT('記録表(1月)'!H5:H35))</f>
        <v>0</v>
      </c>
      <c r="E64" s="257"/>
      <c r="F64" s="4" t="s">
        <v>74</v>
      </c>
      <c r="G64" s="133">
        <f>IF(COUNTA('記録表(1月)'!$B$5:$B$35)=COUNTA('記録表(1月)'!$H$5:$H$35),0,COUNTA('記録表(1月)'!$B$5:$B$35)-COUNTA('記録表(1月)'!$H$5:$H$35))</f>
        <v>0</v>
      </c>
      <c r="H64" s="25" t="s">
        <v>75</v>
      </c>
      <c r="I64" s="256">
        <f>IF(COUNT('記録表(2月)'!H5:H35)=0,0,COUNT('記録表(2月)'!H5:H35))</f>
        <v>0</v>
      </c>
      <c r="J64" s="257"/>
      <c r="K64" s="4" t="s">
        <v>74</v>
      </c>
      <c r="L64" s="133">
        <f>IF(COUNTA('記録表(2月)'!$B$5:$B$35)=COUNTA('記録表(2月)'!$H$5:$H$35),0,COUNTA('記録表(2月)'!$B$5:$B$35)-COUNTA('記録表(2月)'!$H$5:$H$35))</f>
        <v>0</v>
      </c>
      <c r="M64" s="25" t="s">
        <v>75</v>
      </c>
      <c r="N64" s="256">
        <f>IF(COUNT('記録表(3月)'!H5:H35)=0,0,COUNT('記録表(3月)'!H5:H35))</f>
        <v>0</v>
      </c>
      <c r="O64" s="257"/>
      <c r="P64" s="4" t="s">
        <v>74</v>
      </c>
      <c r="Q64" s="133">
        <f>IF(COUNTA('記録表(3月)'!$B$5:$B$35)=COUNTA('記録表(3月)'!$H$5:$H$35),0,COUNTA('記録表(3月)'!$B$5:$B$35)-COUNTA('記録表(3月)'!$H$5:$H$35))</f>
        <v>0</v>
      </c>
      <c r="R64" s="26" t="s">
        <v>75</v>
      </c>
    </row>
    <row r="65" spans="1:18" s="1" customFormat="1" ht="20.25" customHeight="1" thickBot="1" x14ac:dyDescent="0.2">
      <c r="A65" s="14" t="s">
        <v>83</v>
      </c>
      <c r="B65" s="15"/>
      <c r="C65" s="16"/>
      <c r="D65" s="326" t="str">
        <f>IF(D23:H23="","",D23:H23)</f>
        <v/>
      </c>
      <c r="E65" s="326"/>
      <c r="F65" s="326"/>
      <c r="G65" s="326"/>
      <c r="H65" s="326"/>
      <c r="I65" s="326" t="str">
        <f>IF(I23:M23="","",I23:M23)</f>
        <v/>
      </c>
      <c r="J65" s="326"/>
      <c r="K65" s="326"/>
      <c r="L65" s="326"/>
      <c r="M65" s="326"/>
      <c r="N65" s="326" t="str">
        <f>IF(N23:R23="","",N23:R23)</f>
        <v/>
      </c>
      <c r="O65" s="326"/>
      <c r="P65" s="326"/>
      <c r="Q65" s="326"/>
      <c r="R65" s="327"/>
    </row>
    <row r="66" spans="1:18" s="1" customFormat="1" ht="20.25" customHeight="1" x14ac:dyDescent="0.15">
      <c r="A66" s="17" t="s">
        <v>84</v>
      </c>
      <c r="B66" s="10"/>
      <c r="C66" s="11"/>
      <c r="D66" s="245"/>
      <c r="E66" s="246"/>
      <c r="F66" s="246"/>
      <c r="G66" s="246"/>
      <c r="H66" s="246"/>
      <c r="I66" s="246"/>
      <c r="J66" s="246"/>
      <c r="K66" s="246"/>
      <c r="L66" s="246"/>
      <c r="M66" s="246"/>
      <c r="N66" s="246"/>
      <c r="O66" s="246"/>
      <c r="P66" s="246"/>
      <c r="Q66" s="246"/>
      <c r="R66" s="247"/>
    </row>
    <row r="67" spans="1:18" s="1" customFormat="1" ht="20.25" customHeight="1" x14ac:dyDescent="0.15">
      <c r="A67" s="13" t="s">
        <v>85</v>
      </c>
      <c r="B67" s="2"/>
      <c r="C67" s="3"/>
      <c r="D67" s="248"/>
      <c r="E67" s="249"/>
      <c r="F67" s="249"/>
      <c r="G67" s="249"/>
      <c r="H67" s="249"/>
      <c r="I67" s="249"/>
      <c r="J67" s="249"/>
      <c r="K67" s="249"/>
      <c r="L67" s="249"/>
      <c r="M67" s="249"/>
      <c r="N67" s="249"/>
      <c r="O67" s="249"/>
      <c r="P67" s="249"/>
      <c r="Q67" s="249"/>
      <c r="R67" s="250"/>
    </row>
    <row r="68" spans="1:18" s="1" customFormat="1" ht="20.25" customHeight="1" thickBot="1" x14ac:dyDescent="0.2">
      <c r="A68" s="14" t="s">
        <v>86</v>
      </c>
      <c r="B68" s="15"/>
      <c r="C68" s="16"/>
      <c r="D68" s="251"/>
      <c r="E68" s="252"/>
      <c r="F68" s="252"/>
      <c r="G68" s="252"/>
      <c r="H68" s="252"/>
      <c r="I68" s="252"/>
      <c r="J68" s="252"/>
      <c r="K68" s="252"/>
      <c r="L68" s="252"/>
      <c r="M68" s="252"/>
      <c r="N68" s="252"/>
      <c r="O68" s="252"/>
      <c r="P68" s="252"/>
      <c r="Q68" s="252"/>
      <c r="R68" s="253"/>
    </row>
    <row r="69" spans="1:18" s="1" customFormat="1" ht="20.25" customHeight="1" x14ac:dyDescent="0.15">
      <c r="A69" s="17" t="s">
        <v>71</v>
      </c>
      <c r="B69" s="10"/>
      <c r="C69" s="11"/>
      <c r="D69" s="296" t="str">
        <f>'記録表(1月)'!H42</f>
        <v/>
      </c>
      <c r="E69" s="296"/>
      <c r="F69" s="296"/>
      <c r="G69" s="296"/>
      <c r="H69" s="296"/>
      <c r="I69" s="296" t="str">
        <f>'記録表(2月)'!H42</f>
        <v/>
      </c>
      <c r="J69" s="296"/>
      <c r="K69" s="296"/>
      <c r="L69" s="296"/>
      <c r="M69" s="296"/>
      <c r="N69" s="296" t="str">
        <f>'記録表(3月)'!H42</f>
        <v/>
      </c>
      <c r="O69" s="296"/>
      <c r="P69" s="296"/>
      <c r="Q69" s="296"/>
      <c r="R69" s="297"/>
    </row>
    <row r="70" spans="1:18" s="1" customFormat="1" ht="20.25" customHeight="1" x14ac:dyDescent="0.15">
      <c r="A70" s="13" t="s">
        <v>62</v>
      </c>
      <c r="B70" s="2"/>
      <c r="C70" s="3"/>
      <c r="D70" s="299" t="str">
        <f>IF(COUNT('記録表(1月)'!H5:H35)=1,"",'記録表(1月)'!H43)</f>
        <v/>
      </c>
      <c r="E70" s="299"/>
      <c r="F70" s="299"/>
      <c r="G70" s="299"/>
      <c r="H70" s="299"/>
      <c r="I70" s="299" t="str">
        <f>IF(COUNT('記録表(2月)'!H5:H35)=1,"",'記録表(2月)'!H43)</f>
        <v/>
      </c>
      <c r="J70" s="299"/>
      <c r="K70" s="299"/>
      <c r="L70" s="299"/>
      <c r="M70" s="299"/>
      <c r="N70" s="299" t="str">
        <f>IF(COUNT('記録表(3月)'!H5:H35)=1,"",'記録表(3月)'!H43)</f>
        <v/>
      </c>
      <c r="O70" s="299"/>
      <c r="P70" s="299"/>
      <c r="Q70" s="299"/>
      <c r="R70" s="300"/>
    </row>
    <row r="71" spans="1:18" s="1" customFormat="1" ht="20.25" customHeight="1" thickBot="1" x14ac:dyDescent="0.2">
      <c r="A71" s="14" t="s">
        <v>63</v>
      </c>
      <c r="B71" s="15"/>
      <c r="C71" s="16"/>
      <c r="D71" s="301" t="str">
        <f>IF(COUNT('記録表(1月)'!H5:H35)=1,"",'記録表(1月)'!H44)</f>
        <v/>
      </c>
      <c r="E71" s="301"/>
      <c r="F71" s="301"/>
      <c r="G71" s="301"/>
      <c r="H71" s="301"/>
      <c r="I71" s="301" t="str">
        <f>IF(COUNT('記録表(2月)'!H5:H35)=1,"",'記録表(2月)'!H44)</f>
        <v/>
      </c>
      <c r="J71" s="301"/>
      <c r="K71" s="301"/>
      <c r="L71" s="301"/>
      <c r="M71" s="301"/>
      <c r="N71" s="301" t="str">
        <f>IF(COUNT('記録表(3月)'!H5:H35)=1,"",'記録表(3月)'!H44)</f>
        <v/>
      </c>
      <c r="O71" s="301"/>
      <c r="P71" s="301"/>
      <c r="Q71" s="301"/>
      <c r="R71" s="302"/>
    </row>
    <row r="72" spans="1:18" s="1" customFormat="1" ht="20.25" customHeight="1" x14ac:dyDescent="0.15">
      <c r="A72" s="17" t="s">
        <v>64</v>
      </c>
      <c r="B72" s="10"/>
      <c r="C72" s="11"/>
      <c r="D72" s="296" t="str">
        <f>'記録表(1月)'!L42</f>
        <v/>
      </c>
      <c r="E72" s="296"/>
      <c r="F72" s="296"/>
      <c r="G72" s="296"/>
      <c r="H72" s="296"/>
      <c r="I72" s="296" t="str">
        <f>'記録表(2月)'!L42</f>
        <v/>
      </c>
      <c r="J72" s="296"/>
      <c r="K72" s="296"/>
      <c r="L72" s="296"/>
      <c r="M72" s="296"/>
      <c r="N72" s="296" t="str">
        <f>'記録表(3月)'!L42</f>
        <v/>
      </c>
      <c r="O72" s="296"/>
      <c r="P72" s="296"/>
      <c r="Q72" s="296"/>
      <c r="R72" s="297"/>
    </row>
    <row r="73" spans="1:18" s="1" customFormat="1" ht="20.25" customHeight="1" x14ac:dyDescent="0.15">
      <c r="A73" s="13" t="s">
        <v>65</v>
      </c>
      <c r="B73" s="2"/>
      <c r="C73" s="3"/>
      <c r="D73" s="299" t="str">
        <f>IF(COUNT('記録表(1月)'!L5:L35)=1,"",'記録表(1月)'!L43)</f>
        <v/>
      </c>
      <c r="E73" s="299"/>
      <c r="F73" s="299"/>
      <c r="G73" s="299"/>
      <c r="H73" s="299"/>
      <c r="I73" s="299" t="str">
        <f>IF(COUNT('記録表(2月)'!L5:L35)=1,"",'記録表(2月)'!L43)</f>
        <v/>
      </c>
      <c r="J73" s="299"/>
      <c r="K73" s="299"/>
      <c r="L73" s="299"/>
      <c r="M73" s="299"/>
      <c r="N73" s="299" t="str">
        <f>IF(COUNT('記録表(3月)'!L5:L35)=1,"",'記録表(3月)'!L43)</f>
        <v/>
      </c>
      <c r="O73" s="299"/>
      <c r="P73" s="299"/>
      <c r="Q73" s="299"/>
      <c r="R73" s="300"/>
    </row>
    <row r="74" spans="1:18" s="1" customFormat="1" ht="20.25" customHeight="1" thickBot="1" x14ac:dyDescent="0.2">
      <c r="A74" s="14" t="s">
        <v>66</v>
      </c>
      <c r="B74" s="15"/>
      <c r="C74" s="16"/>
      <c r="D74" s="301" t="str">
        <f>IF(COUNT('記録表(1月)'!L5:L35)=1,"",'記録表(1月)'!L44)</f>
        <v/>
      </c>
      <c r="E74" s="301"/>
      <c r="F74" s="301"/>
      <c r="G74" s="301"/>
      <c r="H74" s="301"/>
      <c r="I74" s="301" t="str">
        <f>IF(COUNT('記録表(2月)'!L5:L35)=1,"",'記録表(2月)'!L44)</f>
        <v/>
      </c>
      <c r="J74" s="301"/>
      <c r="K74" s="301"/>
      <c r="L74" s="301"/>
      <c r="M74" s="301"/>
      <c r="N74" s="301" t="str">
        <f>IF(COUNT('記録表(3月)'!L5:L35)=1,"",'記録表(3月)'!L44)</f>
        <v/>
      </c>
      <c r="O74" s="301"/>
      <c r="P74" s="301"/>
      <c r="Q74" s="301"/>
      <c r="R74" s="302"/>
    </row>
    <row r="75" spans="1:18" s="1" customFormat="1" ht="20.25" customHeight="1" x14ac:dyDescent="0.15">
      <c r="A75" s="17" t="s">
        <v>76</v>
      </c>
      <c r="B75" s="10"/>
      <c r="C75" s="11"/>
      <c r="D75" s="296" t="str">
        <f>IF(基本情報!D14="","",基本情報!D14)</f>
        <v/>
      </c>
      <c r="E75" s="296"/>
      <c r="F75" s="296"/>
      <c r="G75" s="296"/>
      <c r="H75" s="296"/>
      <c r="I75" s="296" t="str">
        <f>IF(基本情報!D14="","",基本情報!D14)</f>
        <v/>
      </c>
      <c r="J75" s="296"/>
      <c r="K75" s="296"/>
      <c r="L75" s="296"/>
      <c r="M75" s="296"/>
      <c r="N75" s="296" t="str">
        <f>IF(基本情報!D14="","",基本情報!D14)</f>
        <v/>
      </c>
      <c r="O75" s="296"/>
      <c r="P75" s="296"/>
      <c r="Q75" s="296"/>
      <c r="R75" s="297"/>
    </row>
    <row r="76" spans="1:18" s="1" customFormat="1" ht="20.25" customHeight="1" x14ac:dyDescent="0.15">
      <c r="A76" s="13" t="s">
        <v>59</v>
      </c>
      <c r="B76" s="2"/>
      <c r="C76" s="3"/>
      <c r="D76" s="289">
        <f>IF(COUNT('記録表(1月)'!L5:L35)=0,0,COUNTIF('記録表(1月)'!L5:L35,"&gt;"&amp;'報告書(1-3月)'!D75:H75))</f>
        <v>0</v>
      </c>
      <c r="E76" s="289"/>
      <c r="F76" s="289"/>
      <c r="G76" s="289"/>
      <c r="H76" s="289"/>
      <c r="I76" s="289">
        <f>IF(COUNT('記録表(2月)'!L5:L35)=0,0,COUNTIF('記録表(2月)'!L5:L35,"&gt;"&amp;'報告書(1-3月)'!I75))</f>
        <v>0</v>
      </c>
      <c r="J76" s="289"/>
      <c r="K76" s="289"/>
      <c r="L76" s="289"/>
      <c r="M76" s="289"/>
      <c r="N76" s="289">
        <f>IF(COUNT('記録表(3月)'!L5:L35)=0,0,COUNTIF('記録表(3月)'!L5:L35,"&gt;"&amp;'報告書(1-3月)'!N75))</f>
        <v>0</v>
      </c>
      <c r="O76" s="289"/>
      <c r="P76" s="289"/>
      <c r="Q76" s="289"/>
      <c r="R76" s="295"/>
    </row>
    <row r="77" spans="1:18" s="1" customFormat="1" ht="14.25" customHeight="1" x14ac:dyDescent="0.15">
      <c r="A77" s="259" t="s">
        <v>47</v>
      </c>
      <c r="B77" s="260"/>
      <c r="C77" s="261"/>
      <c r="D77" s="5"/>
      <c r="E77" s="268"/>
      <c r="F77" s="268"/>
      <c r="G77" s="269" t="s">
        <v>50</v>
      </c>
      <c r="H77" s="270"/>
      <c r="I77" s="5"/>
      <c r="J77" s="268"/>
      <c r="K77" s="268"/>
      <c r="L77" s="269" t="s">
        <v>50</v>
      </c>
      <c r="M77" s="270"/>
      <c r="N77" s="5"/>
      <c r="O77" s="268"/>
      <c r="P77" s="268"/>
      <c r="Q77" s="269" t="s">
        <v>50</v>
      </c>
      <c r="R77" s="293"/>
    </row>
    <row r="78" spans="1:18" s="1" customFormat="1" ht="14.25" customHeight="1" x14ac:dyDescent="0.15">
      <c r="A78" s="262"/>
      <c r="B78" s="263"/>
      <c r="C78" s="264"/>
      <c r="D78" s="6"/>
      <c r="E78" s="277"/>
      <c r="F78" s="277"/>
      <c r="G78" s="271"/>
      <c r="H78" s="272"/>
      <c r="I78" s="6"/>
      <c r="J78" s="277"/>
      <c r="K78" s="277"/>
      <c r="L78" s="271"/>
      <c r="M78" s="272"/>
      <c r="N78" s="6"/>
      <c r="O78" s="277"/>
      <c r="P78" s="277"/>
      <c r="Q78" s="271"/>
      <c r="R78" s="294"/>
    </row>
    <row r="79" spans="1:18" s="1" customFormat="1" ht="18.75" customHeight="1" thickBot="1" x14ac:dyDescent="0.2">
      <c r="A79" s="265"/>
      <c r="B79" s="266"/>
      <c r="C79" s="267"/>
      <c r="D79" s="18"/>
      <c r="E79" s="19" t="s">
        <v>51</v>
      </c>
      <c r="F79" s="243" t="str">
        <f>IF(E78="","",ROUND(E77/E78*100,1))</f>
        <v/>
      </c>
      <c r="G79" s="243"/>
      <c r="H79" s="20" t="s">
        <v>52</v>
      </c>
      <c r="I79" s="18"/>
      <c r="J79" s="19" t="s">
        <v>51</v>
      </c>
      <c r="K79" s="243" t="str">
        <f>IF(J78="","",ROUND(J77/J78*100,1))</f>
        <v/>
      </c>
      <c r="L79" s="243"/>
      <c r="M79" s="20" t="s">
        <v>52</v>
      </c>
      <c r="N79" s="18"/>
      <c r="O79" s="19" t="s">
        <v>51</v>
      </c>
      <c r="P79" s="243" t="str">
        <f>IF(O78="","",ROUND(O77/O78*100,1))</f>
        <v/>
      </c>
      <c r="Q79" s="243"/>
      <c r="R79" s="21" t="s">
        <v>52</v>
      </c>
    </row>
    <row r="80" spans="1:18" s="1" customFormat="1" ht="20.25" customHeight="1" thickBot="1" x14ac:dyDescent="0.2">
      <c r="A80" s="22" t="s">
        <v>70</v>
      </c>
      <c r="B80" s="23"/>
      <c r="C80" s="24"/>
      <c r="D80" s="303" t="str">
        <f>IF(COUNT(N86:O97)=0,"",MAX(N86:O97))</f>
        <v/>
      </c>
      <c r="E80" s="303"/>
      <c r="F80" s="303"/>
      <c r="G80" s="303"/>
      <c r="H80" s="303"/>
      <c r="I80" s="225" t="str">
        <f>IF(D80="","",VLOOKUP(D80,N86:R97,3,FALSE))</f>
        <v/>
      </c>
      <c r="J80" s="226"/>
      <c r="K80" s="226"/>
      <c r="L80" s="226"/>
      <c r="M80" s="226"/>
      <c r="N80" s="226"/>
      <c r="O80" s="226"/>
      <c r="P80" s="226"/>
      <c r="Q80" s="226"/>
      <c r="R80" s="227"/>
    </row>
    <row r="81" spans="1:18" s="1" customFormat="1" x14ac:dyDescent="0.15"/>
    <row r="83" spans="1:18" hidden="1" x14ac:dyDescent="0.15">
      <c r="A83" s="224" t="s">
        <v>139</v>
      </c>
      <c r="B83" s="224"/>
      <c r="C83" s="224"/>
      <c r="D83" s="224"/>
      <c r="E83" s="224"/>
      <c r="F83" s="224"/>
      <c r="G83" s="224"/>
      <c r="H83" s="224"/>
      <c r="I83" s="224"/>
      <c r="J83" s="224"/>
      <c r="K83" s="224"/>
      <c r="L83" s="224"/>
      <c r="M83" s="224"/>
      <c r="N83" s="224"/>
      <c r="O83" s="224"/>
      <c r="P83" s="224"/>
      <c r="Q83" s="224"/>
      <c r="R83" s="224"/>
    </row>
    <row r="84" spans="1:18" hidden="1" x14ac:dyDescent="0.15">
      <c r="A84" s="224"/>
      <c r="B84" s="224" t="s">
        <v>123</v>
      </c>
      <c r="C84" s="224"/>
      <c r="D84" s="224" t="s">
        <v>120</v>
      </c>
      <c r="E84" s="224"/>
      <c r="F84" s="224"/>
      <c r="G84" s="224"/>
      <c r="H84" s="224"/>
      <c r="I84" s="224" t="s">
        <v>121</v>
      </c>
      <c r="J84" s="224"/>
      <c r="K84" s="224"/>
      <c r="L84" s="224"/>
      <c r="M84" s="224"/>
      <c r="N84" s="224" t="s">
        <v>122</v>
      </c>
      <c r="O84" s="224"/>
      <c r="P84" s="224"/>
      <c r="Q84" s="224"/>
      <c r="R84" s="224"/>
    </row>
    <row r="85" spans="1:18" hidden="1" x14ac:dyDescent="0.15">
      <c r="A85" s="224"/>
      <c r="B85" s="100" t="s">
        <v>138</v>
      </c>
      <c r="C85" s="100" t="s">
        <v>136</v>
      </c>
      <c r="D85" s="228" t="s">
        <v>137</v>
      </c>
      <c r="E85" s="228"/>
      <c r="F85" s="228" t="s">
        <v>136</v>
      </c>
      <c r="G85" s="228"/>
      <c r="H85" s="228"/>
      <c r="I85" s="228" t="s">
        <v>137</v>
      </c>
      <c r="J85" s="228"/>
      <c r="K85" s="228" t="s">
        <v>136</v>
      </c>
      <c r="L85" s="228"/>
      <c r="M85" s="228"/>
      <c r="N85" s="228" t="s">
        <v>137</v>
      </c>
      <c r="O85" s="228"/>
      <c r="P85" s="228" t="s">
        <v>136</v>
      </c>
      <c r="Q85" s="228"/>
      <c r="R85" s="228"/>
    </row>
    <row r="86" spans="1:18" hidden="1" x14ac:dyDescent="0.15">
      <c r="A86" s="101" t="s">
        <v>124</v>
      </c>
      <c r="B86" s="103" t="str">
        <f>'記録表(4月)'!$I$43</f>
        <v/>
      </c>
      <c r="C86" s="102" t="str">
        <f>'記録表(4月)'!$O$43</f>
        <v/>
      </c>
      <c r="D86" s="228" t="str">
        <f>'記録表(4月)'!$J$43</f>
        <v/>
      </c>
      <c r="E86" s="228"/>
      <c r="F86" s="229" t="str">
        <f>'記録表(4月)'!$P$43</f>
        <v/>
      </c>
      <c r="G86" s="230"/>
      <c r="H86" s="231"/>
      <c r="I86" s="228" t="str">
        <f>'記録表(4月)'!$K$43</f>
        <v/>
      </c>
      <c r="J86" s="228"/>
      <c r="K86" s="232" t="str">
        <f>'記録表(4月)'!$Q$43</f>
        <v/>
      </c>
      <c r="L86" s="232"/>
      <c r="M86" s="232"/>
      <c r="N86" s="233" t="str">
        <f>'記録表(4月)'!$L$43</f>
        <v/>
      </c>
      <c r="O86" s="228"/>
      <c r="P86" s="232" t="str">
        <f>'記録表(4月)'!$R$43</f>
        <v/>
      </c>
      <c r="Q86" s="232"/>
      <c r="R86" s="232"/>
    </row>
    <row r="87" spans="1:18" hidden="1" x14ac:dyDescent="0.15">
      <c r="A87" s="101" t="s">
        <v>125</v>
      </c>
      <c r="B87" s="103" t="str">
        <f>'記録表(5月)'!$I$43</f>
        <v/>
      </c>
      <c r="C87" s="102" t="str">
        <f>'記録表(5月)'!$O$43</f>
        <v/>
      </c>
      <c r="D87" s="228" t="str">
        <f>'記録表(5月)'!$J$43</f>
        <v/>
      </c>
      <c r="E87" s="228"/>
      <c r="F87" s="229" t="str">
        <f>'記録表(5月)'!$P$43</f>
        <v/>
      </c>
      <c r="G87" s="230"/>
      <c r="H87" s="231"/>
      <c r="I87" s="228" t="str">
        <f>'記録表(5月)'!$K$43</f>
        <v/>
      </c>
      <c r="J87" s="228"/>
      <c r="K87" s="232" t="str">
        <f>'記録表(5月)'!$Q$43</f>
        <v/>
      </c>
      <c r="L87" s="232"/>
      <c r="M87" s="232"/>
      <c r="N87" s="233" t="str">
        <f>'記録表(5月)'!$L$43</f>
        <v/>
      </c>
      <c r="O87" s="228"/>
      <c r="P87" s="232" t="str">
        <f>'記録表(5月)'!$R$43</f>
        <v/>
      </c>
      <c r="Q87" s="232"/>
      <c r="R87" s="232"/>
    </row>
    <row r="88" spans="1:18" hidden="1" x14ac:dyDescent="0.15">
      <c r="A88" s="101" t="s">
        <v>126</v>
      </c>
      <c r="B88" s="103" t="str">
        <f>'記録表(6月)'!$I$43</f>
        <v/>
      </c>
      <c r="C88" s="102" t="str">
        <f>'記録表(6月)'!$O$43</f>
        <v/>
      </c>
      <c r="D88" s="228" t="str">
        <f>'記録表(6月)'!$J$43</f>
        <v/>
      </c>
      <c r="E88" s="228"/>
      <c r="F88" s="229" t="str">
        <f>'記録表(6月)'!$P$43</f>
        <v/>
      </c>
      <c r="G88" s="230"/>
      <c r="H88" s="231"/>
      <c r="I88" s="228" t="str">
        <f>'記録表(6月)'!$K$43</f>
        <v/>
      </c>
      <c r="J88" s="228"/>
      <c r="K88" s="232" t="str">
        <f>'記録表(6月)'!$Q$43</f>
        <v/>
      </c>
      <c r="L88" s="232"/>
      <c r="M88" s="232"/>
      <c r="N88" s="233" t="str">
        <f>'記録表(6月)'!$L$43</f>
        <v/>
      </c>
      <c r="O88" s="228"/>
      <c r="P88" s="232" t="str">
        <f>'記録表(6月)'!$R$43</f>
        <v/>
      </c>
      <c r="Q88" s="232"/>
      <c r="R88" s="232"/>
    </row>
    <row r="89" spans="1:18" hidden="1" x14ac:dyDescent="0.15">
      <c r="A89" s="101" t="s">
        <v>127</v>
      </c>
      <c r="B89" s="103" t="str">
        <f>'記録表(7月)'!$I$43</f>
        <v/>
      </c>
      <c r="C89" s="102" t="str">
        <f>'記録表(7月)'!$O$43</f>
        <v/>
      </c>
      <c r="D89" s="228" t="str">
        <f>'記録表(7月)'!$J$43</f>
        <v/>
      </c>
      <c r="E89" s="228"/>
      <c r="F89" s="229" t="str">
        <f>'記録表(7月)'!$P$43</f>
        <v/>
      </c>
      <c r="G89" s="230"/>
      <c r="H89" s="231"/>
      <c r="I89" s="228" t="str">
        <f>'記録表(7月)'!$K$43</f>
        <v/>
      </c>
      <c r="J89" s="228"/>
      <c r="K89" s="232" t="str">
        <f>'記録表(7月)'!$Q$43</f>
        <v/>
      </c>
      <c r="L89" s="232"/>
      <c r="M89" s="232"/>
      <c r="N89" s="233" t="str">
        <f>'記録表(7月)'!$L$43</f>
        <v/>
      </c>
      <c r="O89" s="228"/>
      <c r="P89" s="232" t="str">
        <f>'記録表(7月)'!$R$43</f>
        <v/>
      </c>
      <c r="Q89" s="232"/>
      <c r="R89" s="232"/>
    </row>
    <row r="90" spans="1:18" hidden="1" x14ac:dyDescent="0.15">
      <c r="A90" s="101" t="s">
        <v>128</v>
      </c>
      <c r="B90" s="103" t="str">
        <f>'記録表(8月)'!$I$43</f>
        <v/>
      </c>
      <c r="C90" s="102" t="str">
        <f>'記録表(8月)'!$O$43</f>
        <v/>
      </c>
      <c r="D90" s="228" t="str">
        <f>'記録表(8月)'!$J$43</f>
        <v/>
      </c>
      <c r="E90" s="228"/>
      <c r="F90" s="229" t="str">
        <f>'記録表(8月)'!$P$43</f>
        <v/>
      </c>
      <c r="G90" s="230"/>
      <c r="H90" s="231"/>
      <c r="I90" s="228" t="str">
        <f>'記録表(8月)'!$K$43</f>
        <v/>
      </c>
      <c r="J90" s="228"/>
      <c r="K90" s="232" t="str">
        <f>'記録表(8月)'!$Q$43</f>
        <v/>
      </c>
      <c r="L90" s="232"/>
      <c r="M90" s="232"/>
      <c r="N90" s="233" t="str">
        <f>'記録表(8月)'!$L$43</f>
        <v/>
      </c>
      <c r="O90" s="228"/>
      <c r="P90" s="232" t="str">
        <f>'記録表(8月)'!$R$43</f>
        <v/>
      </c>
      <c r="Q90" s="232"/>
      <c r="R90" s="232"/>
    </row>
    <row r="91" spans="1:18" hidden="1" x14ac:dyDescent="0.15">
      <c r="A91" s="101" t="s">
        <v>129</v>
      </c>
      <c r="B91" s="103" t="str">
        <f>'記録表(9月)'!$I$43</f>
        <v/>
      </c>
      <c r="C91" s="102" t="str">
        <f>'記録表(9月)'!$O$43</f>
        <v/>
      </c>
      <c r="D91" s="228" t="str">
        <f>'記録表(9月)'!$J$43</f>
        <v/>
      </c>
      <c r="E91" s="228"/>
      <c r="F91" s="229" t="str">
        <f>'記録表(9月)'!$P$43</f>
        <v/>
      </c>
      <c r="G91" s="230"/>
      <c r="H91" s="231"/>
      <c r="I91" s="228" t="str">
        <f>'記録表(9月)'!$K$43</f>
        <v/>
      </c>
      <c r="J91" s="228"/>
      <c r="K91" s="232" t="str">
        <f>'記録表(9月)'!$Q$43</f>
        <v/>
      </c>
      <c r="L91" s="232"/>
      <c r="M91" s="232"/>
      <c r="N91" s="233" t="str">
        <f>'記録表(9月)'!$L$43</f>
        <v/>
      </c>
      <c r="O91" s="228"/>
      <c r="P91" s="232" t="str">
        <f>'記録表(9月)'!$R$43</f>
        <v/>
      </c>
      <c r="Q91" s="232"/>
      <c r="R91" s="232"/>
    </row>
    <row r="92" spans="1:18" hidden="1" x14ac:dyDescent="0.15">
      <c r="A92" s="101" t="s">
        <v>130</v>
      </c>
      <c r="B92" s="103" t="str">
        <f>'記録表(10月)'!$I$43</f>
        <v/>
      </c>
      <c r="C92" s="102" t="str">
        <f>'記録表(10月)'!$O$43</f>
        <v/>
      </c>
      <c r="D92" s="228" t="str">
        <f>'記録表(10月)'!$J$43</f>
        <v/>
      </c>
      <c r="E92" s="228"/>
      <c r="F92" s="229" t="str">
        <f>'記録表(10月)'!$P$43</f>
        <v/>
      </c>
      <c r="G92" s="230"/>
      <c r="H92" s="231"/>
      <c r="I92" s="228" t="str">
        <f>'記録表(10月)'!$K$43</f>
        <v/>
      </c>
      <c r="J92" s="228"/>
      <c r="K92" s="232" t="str">
        <f>'記録表(10月)'!$Q$43</f>
        <v/>
      </c>
      <c r="L92" s="232"/>
      <c r="M92" s="232"/>
      <c r="N92" s="233" t="str">
        <f>'記録表(10月)'!$L$43</f>
        <v/>
      </c>
      <c r="O92" s="228"/>
      <c r="P92" s="232" t="str">
        <f>'記録表(10月)'!$R$43</f>
        <v/>
      </c>
      <c r="Q92" s="232"/>
      <c r="R92" s="232"/>
    </row>
    <row r="93" spans="1:18" hidden="1" x14ac:dyDescent="0.15">
      <c r="A93" s="101" t="s">
        <v>131</v>
      </c>
      <c r="B93" s="103" t="str">
        <f>'記録表(11月)'!$I$43</f>
        <v/>
      </c>
      <c r="C93" s="102" t="str">
        <f>'記録表(11月)'!$O$43</f>
        <v/>
      </c>
      <c r="D93" s="228" t="str">
        <f>'記録表(11月)'!$J$43</f>
        <v/>
      </c>
      <c r="E93" s="228"/>
      <c r="F93" s="229" t="str">
        <f>'記録表(11月)'!$P$43</f>
        <v/>
      </c>
      <c r="G93" s="230"/>
      <c r="H93" s="231"/>
      <c r="I93" s="228" t="str">
        <f>'記録表(11月)'!$K$43</f>
        <v/>
      </c>
      <c r="J93" s="228"/>
      <c r="K93" s="232" t="str">
        <f>'記録表(11月)'!$Q$43</f>
        <v/>
      </c>
      <c r="L93" s="232"/>
      <c r="M93" s="232"/>
      <c r="N93" s="233" t="str">
        <f>'記録表(11月)'!$L$43</f>
        <v/>
      </c>
      <c r="O93" s="228"/>
      <c r="P93" s="232" t="str">
        <f>'記録表(11月)'!$R$43</f>
        <v/>
      </c>
      <c r="Q93" s="232"/>
      <c r="R93" s="232"/>
    </row>
    <row r="94" spans="1:18" hidden="1" x14ac:dyDescent="0.15">
      <c r="A94" s="101" t="s">
        <v>132</v>
      </c>
      <c r="B94" s="103" t="str">
        <f>'記録表(12月)'!$I$43</f>
        <v/>
      </c>
      <c r="C94" s="102" t="str">
        <f>'記録表(12月)'!$O$43</f>
        <v/>
      </c>
      <c r="D94" s="228" t="str">
        <f>'記録表(12月)'!$J$43</f>
        <v/>
      </c>
      <c r="E94" s="228"/>
      <c r="F94" s="229" t="str">
        <f>'記録表(12月)'!$P$43</f>
        <v/>
      </c>
      <c r="G94" s="230"/>
      <c r="H94" s="231"/>
      <c r="I94" s="228" t="str">
        <f>'記録表(12月)'!$K$43</f>
        <v/>
      </c>
      <c r="J94" s="228"/>
      <c r="K94" s="232" t="str">
        <f>'記録表(12月)'!$Q$43</f>
        <v/>
      </c>
      <c r="L94" s="232"/>
      <c r="M94" s="232"/>
      <c r="N94" s="233" t="str">
        <f>'記録表(12月)'!$L$43</f>
        <v/>
      </c>
      <c r="O94" s="228"/>
      <c r="P94" s="232" t="str">
        <f>'記録表(12月)'!$R$43</f>
        <v/>
      </c>
      <c r="Q94" s="232"/>
      <c r="R94" s="232"/>
    </row>
    <row r="95" spans="1:18" hidden="1" x14ac:dyDescent="0.15">
      <c r="A95" s="101" t="s">
        <v>133</v>
      </c>
      <c r="B95" s="103" t="str">
        <f>'記録表(1月)'!$I$43</f>
        <v/>
      </c>
      <c r="C95" s="102" t="str">
        <f>'記録表(1月)'!$O$43</f>
        <v/>
      </c>
      <c r="D95" s="228" t="str">
        <f>'記録表(1月)'!$J$43</f>
        <v/>
      </c>
      <c r="E95" s="228"/>
      <c r="F95" s="229" t="str">
        <f>'記録表(1月)'!$P$43</f>
        <v/>
      </c>
      <c r="G95" s="230"/>
      <c r="H95" s="231"/>
      <c r="I95" s="228" t="str">
        <f>'記録表(1月)'!$K$43</f>
        <v/>
      </c>
      <c r="J95" s="228"/>
      <c r="K95" s="232" t="str">
        <f>'記録表(1月)'!$Q$43</f>
        <v/>
      </c>
      <c r="L95" s="232"/>
      <c r="M95" s="232"/>
      <c r="N95" s="233" t="str">
        <f>'記録表(1月)'!$L$43</f>
        <v/>
      </c>
      <c r="O95" s="228"/>
      <c r="P95" s="232" t="str">
        <f>'記録表(1月)'!$R$43</f>
        <v/>
      </c>
      <c r="Q95" s="232"/>
      <c r="R95" s="232"/>
    </row>
    <row r="96" spans="1:18" hidden="1" x14ac:dyDescent="0.15">
      <c r="A96" s="101" t="s">
        <v>134</v>
      </c>
      <c r="B96" s="103" t="str">
        <f>'記録表(2月)'!$I$43</f>
        <v/>
      </c>
      <c r="C96" s="102" t="str">
        <f>'記録表(2月)'!$O$43</f>
        <v/>
      </c>
      <c r="D96" s="228" t="str">
        <f>'記録表(2月)'!$J$43</f>
        <v/>
      </c>
      <c r="E96" s="228"/>
      <c r="F96" s="229" t="str">
        <f>'記録表(2月)'!$P$43</f>
        <v/>
      </c>
      <c r="G96" s="230"/>
      <c r="H96" s="231"/>
      <c r="I96" s="228" t="str">
        <f>'記録表(2月)'!$K$43</f>
        <v/>
      </c>
      <c r="J96" s="228"/>
      <c r="K96" s="232" t="str">
        <f>'記録表(2月)'!$Q$43</f>
        <v/>
      </c>
      <c r="L96" s="232"/>
      <c r="M96" s="232"/>
      <c r="N96" s="233" t="str">
        <f>'記録表(2月)'!$L$43</f>
        <v/>
      </c>
      <c r="O96" s="228"/>
      <c r="P96" s="232" t="str">
        <f>'記録表(2月)'!$R$43</f>
        <v/>
      </c>
      <c r="Q96" s="232"/>
      <c r="R96" s="232"/>
    </row>
    <row r="97" spans="1:18" hidden="1" x14ac:dyDescent="0.15">
      <c r="A97" s="101" t="s">
        <v>135</v>
      </c>
      <c r="B97" s="103" t="str">
        <f>'記録表(3月)'!$I$43</f>
        <v/>
      </c>
      <c r="C97" s="102" t="str">
        <f>'記録表(3月)'!$O$43</f>
        <v/>
      </c>
      <c r="D97" s="228" t="str">
        <f>'記録表(3月)'!$J$43</f>
        <v/>
      </c>
      <c r="E97" s="228"/>
      <c r="F97" s="229" t="str">
        <f>'記録表(3月)'!$P$43</f>
        <v/>
      </c>
      <c r="G97" s="230"/>
      <c r="H97" s="231"/>
      <c r="I97" s="228" t="str">
        <f>'記録表(3月)'!$K$43</f>
        <v/>
      </c>
      <c r="J97" s="228"/>
      <c r="K97" s="232" t="str">
        <f>'記録表(3月)'!$Q$43</f>
        <v/>
      </c>
      <c r="L97" s="232"/>
      <c r="M97" s="232"/>
      <c r="N97" s="233" t="str">
        <f>'記録表(3月)'!$L$43</f>
        <v/>
      </c>
      <c r="O97" s="228"/>
      <c r="P97" s="232" t="str">
        <f>'記録表(3月)'!$R$43</f>
        <v/>
      </c>
      <c r="Q97" s="232"/>
      <c r="R97" s="232"/>
    </row>
    <row r="98" spans="1:18" hidden="1" x14ac:dyDescent="0.15"/>
  </sheetData>
  <sheetProtection algorithmName="SHA-512" hashValue="iXezMppxBEn+7IiUevmf5FGq85+6nwbSnCs+BRjypr9+aBlI0IL/dG9N/kKjKKmcKKYKvL9JAIL6DsYRK7EVGg==" saltValue="+dn8Ux/wdwKIXHhWZPlqNA==" spinCount="100000" sheet="1" objects="1" scenarios="1"/>
  <mergeCells count="250">
    <mergeCell ref="D97:E97"/>
    <mergeCell ref="F97:H97"/>
    <mergeCell ref="I97:J97"/>
    <mergeCell ref="K97:M97"/>
    <mergeCell ref="N97:O97"/>
    <mergeCell ref="P97:R97"/>
    <mergeCell ref="D96:E96"/>
    <mergeCell ref="F96:H96"/>
    <mergeCell ref="I96:J96"/>
    <mergeCell ref="K96:M96"/>
    <mergeCell ref="N96:O96"/>
    <mergeCell ref="P96:R96"/>
    <mergeCell ref="D95:E95"/>
    <mergeCell ref="F95:H95"/>
    <mergeCell ref="I95:J95"/>
    <mergeCell ref="K95:M95"/>
    <mergeCell ref="N95:O95"/>
    <mergeCell ref="P95:R95"/>
    <mergeCell ref="D94:E94"/>
    <mergeCell ref="F94:H94"/>
    <mergeCell ref="I94:J94"/>
    <mergeCell ref="K94:M94"/>
    <mergeCell ref="N94:O94"/>
    <mergeCell ref="P94:R94"/>
    <mergeCell ref="D93:E93"/>
    <mergeCell ref="F93:H93"/>
    <mergeCell ref="I93:J93"/>
    <mergeCell ref="K93:M93"/>
    <mergeCell ref="N93:O93"/>
    <mergeCell ref="P93:R93"/>
    <mergeCell ref="D92:E92"/>
    <mergeCell ref="F92:H92"/>
    <mergeCell ref="I92:J92"/>
    <mergeCell ref="K92:M92"/>
    <mergeCell ref="N92:O92"/>
    <mergeCell ref="P92:R92"/>
    <mergeCell ref="D91:E91"/>
    <mergeCell ref="F91:H91"/>
    <mergeCell ref="I91:J91"/>
    <mergeCell ref="K91:M91"/>
    <mergeCell ref="N91:O91"/>
    <mergeCell ref="P91:R91"/>
    <mergeCell ref="D90:E90"/>
    <mergeCell ref="F90:H90"/>
    <mergeCell ref="I90:J90"/>
    <mergeCell ref="K90:M90"/>
    <mergeCell ref="N90:O90"/>
    <mergeCell ref="P90:R90"/>
    <mergeCell ref="D89:E89"/>
    <mergeCell ref="F89:H89"/>
    <mergeCell ref="I89:J89"/>
    <mergeCell ref="K89:M89"/>
    <mergeCell ref="N89:O89"/>
    <mergeCell ref="P89:R89"/>
    <mergeCell ref="D88:E88"/>
    <mergeCell ref="F88:H88"/>
    <mergeCell ref="I88:J88"/>
    <mergeCell ref="K88:M88"/>
    <mergeCell ref="N88:O88"/>
    <mergeCell ref="P88:R88"/>
    <mergeCell ref="D87:E87"/>
    <mergeCell ref="F87:H87"/>
    <mergeCell ref="I87:J87"/>
    <mergeCell ref="K87:M87"/>
    <mergeCell ref="N87:O87"/>
    <mergeCell ref="P87:R87"/>
    <mergeCell ref="I85:J85"/>
    <mergeCell ref="K85:M85"/>
    <mergeCell ref="N85:O85"/>
    <mergeCell ref="P85:R85"/>
    <mergeCell ref="D86:E86"/>
    <mergeCell ref="F86:H86"/>
    <mergeCell ref="I86:J86"/>
    <mergeCell ref="K86:M86"/>
    <mergeCell ref="N86:O86"/>
    <mergeCell ref="P86:R86"/>
    <mergeCell ref="D80:H80"/>
    <mergeCell ref="I80:R80"/>
    <mergeCell ref="A83:R83"/>
    <mergeCell ref="A84:A85"/>
    <mergeCell ref="B84:C84"/>
    <mergeCell ref="D84:H84"/>
    <mergeCell ref="I84:M84"/>
    <mergeCell ref="N84:R84"/>
    <mergeCell ref="D85:E85"/>
    <mergeCell ref="F85:H85"/>
    <mergeCell ref="A77:C79"/>
    <mergeCell ref="E77:F77"/>
    <mergeCell ref="G77:H78"/>
    <mergeCell ref="J77:K77"/>
    <mergeCell ref="L77:M78"/>
    <mergeCell ref="O77:P77"/>
    <mergeCell ref="Q77:R78"/>
    <mergeCell ref="D74:H74"/>
    <mergeCell ref="I74:M74"/>
    <mergeCell ref="N74:R74"/>
    <mergeCell ref="D75:H75"/>
    <mergeCell ref="I75:M75"/>
    <mergeCell ref="N75:R75"/>
    <mergeCell ref="E78:F78"/>
    <mergeCell ref="J78:K78"/>
    <mergeCell ref="O78:P78"/>
    <mergeCell ref="F79:G79"/>
    <mergeCell ref="K79:L79"/>
    <mergeCell ref="P79:Q79"/>
    <mergeCell ref="D76:H76"/>
    <mergeCell ref="I76:M76"/>
    <mergeCell ref="N76:R76"/>
    <mergeCell ref="D72:H72"/>
    <mergeCell ref="I72:M72"/>
    <mergeCell ref="N72:R72"/>
    <mergeCell ref="D73:H73"/>
    <mergeCell ref="I73:M73"/>
    <mergeCell ref="N73:R73"/>
    <mergeCell ref="D70:H70"/>
    <mergeCell ref="I70:M70"/>
    <mergeCell ref="N70:R70"/>
    <mergeCell ref="D71:H71"/>
    <mergeCell ref="I71:M71"/>
    <mergeCell ref="N71:R71"/>
    <mergeCell ref="D65:H65"/>
    <mergeCell ref="I65:M65"/>
    <mergeCell ref="N65:R65"/>
    <mergeCell ref="D66:R68"/>
    <mergeCell ref="D69:H69"/>
    <mergeCell ref="I69:M69"/>
    <mergeCell ref="N69:R69"/>
    <mergeCell ref="D60:H60"/>
    <mergeCell ref="I60:R60"/>
    <mergeCell ref="D63:E63"/>
    <mergeCell ref="I63:J63"/>
    <mergeCell ref="N63:O63"/>
    <mergeCell ref="D64:E64"/>
    <mergeCell ref="I64:J64"/>
    <mergeCell ref="N64:O64"/>
    <mergeCell ref="Q57:R58"/>
    <mergeCell ref="E58:F58"/>
    <mergeCell ref="J58:K58"/>
    <mergeCell ref="O58:P58"/>
    <mergeCell ref="F59:G59"/>
    <mergeCell ref="K59:L59"/>
    <mergeCell ref="P59:Q59"/>
    <mergeCell ref="A57:C59"/>
    <mergeCell ref="E57:F57"/>
    <mergeCell ref="G57:H58"/>
    <mergeCell ref="J57:K57"/>
    <mergeCell ref="L57:M58"/>
    <mergeCell ref="O57:P57"/>
    <mergeCell ref="D55:H55"/>
    <mergeCell ref="I55:M55"/>
    <mergeCell ref="N55:R55"/>
    <mergeCell ref="D56:H56"/>
    <mergeCell ref="I56:M56"/>
    <mergeCell ref="N56:R56"/>
    <mergeCell ref="D53:H53"/>
    <mergeCell ref="I53:M53"/>
    <mergeCell ref="N53:R53"/>
    <mergeCell ref="D54:H54"/>
    <mergeCell ref="I54:M54"/>
    <mergeCell ref="N54:R54"/>
    <mergeCell ref="D51:H51"/>
    <mergeCell ref="I51:M51"/>
    <mergeCell ref="N51:R51"/>
    <mergeCell ref="D52:H52"/>
    <mergeCell ref="I52:M52"/>
    <mergeCell ref="N52:R52"/>
    <mergeCell ref="D46:R48"/>
    <mergeCell ref="D49:H49"/>
    <mergeCell ref="I49:M49"/>
    <mergeCell ref="N49:R49"/>
    <mergeCell ref="D50:H50"/>
    <mergeCell ref="I50:M50"/>
    <mergeCell ref="N50:R50"/>
    <mergeCell ref="D44:E44"/>
    <mergeCell ref="I44:J44"/>
    <mergeCell ref="N44:O44"/>
    <mergeCell ref="D45:H45"/>
    <mergeCell ref="I45:M45"/>
    <mergeCell ref="N45:R45"/>
    <mergeCell ref="D38:H38"/>
    <mergeCell ref="I38:R38"/>
    <mergeCell ref="D39:H39"/>
    <mergeCell ref="I39:R39"/>
    <mergeCell ref="D43:E43"/>
    <mergeCell ref="I43:J43"/>
    <mergeCell ref="N43:O43"/>
    <mergeCell ref="A35:C37"/>
    <mergeCell ref="E35:F35"/>
    <mergeCell ref="G35:H36"/>
    <mergeCell ref="J35:K35"/>
    <mergeCell ref="L35:M36"/>
    <mergeCell ref="O35:P35"/>
    <mergeCell ref="Q35:R36"/>
    <mergeCell ref="D32:H32"/>
    <mergeCell ref="I32:M32"/>
    <mergeCell ref="N32:R32"/>
    <mergeCell ref="D33:H33"/>
    <mergeCell ref="I33:M33"/>
    <mergeCell ref="N33:R33"/>
    <mergeCell ref="E36:F36"/>
    <mergeCell ref="J36:K36"/>
    <mergeCell ref="O36:P36"/>
    <mergeCell ref="F37:G37"/>
    <mergeCell ref="K37:L37"/>
    <mergeCell ref="P37:Q37"/>
    <mergeCell ref="D34:H34"/>
    <mergeCell ref="I34:M34"/>
    <mergeCell ref="N34:R34"/>
    <mergeCell ref="D30:H30"/>
    <mergeCell ref="I30:M30"/>
    <mergeCell ref="N30:R30"/>
    <mergeCell ref="D31:H31"/>
    <mergeCell ref="I31:M31"/>
    <mergeCell ref="N31:R31"/>
    <mergeCell ref="D28:H28"/>
    <mergeCell ref="I28:M28"/>
    <mergeCell ref="N28:R28"/>
    <mergeCell ref="D29:H29"/>
    <mergeCell ref="I29:M29"/>
    <mergeCell ref="N29:R29"/>
    <mergeCell ref="D26:H26"/>
    <mergeCell ref="I26:M26"/>
    <mergeCell ref="N26:R26"/>
    <mergeCell ref="D27:H27"/>
    <mergeCell ref="I27:M27"/>
    <mergeCell ref="N27:R27"/>
    <mergeCell ref="D24:H24"/>
    <mergeCell ref="I24:M24"/>
    <mergeCell ref="N24:R24"/>
    <mergeCell ref="D25:H25"/>
    <mergeCell ref="I25:M25"/>
    <mergeCell ref="N25:R25"/>
    <mergeCell ref="D23:H23"/>
    <mergeCell ref="I23:M23"/>
    <mergeCell ref="N23:R23"/>
    <mergeCell ref="I13:R13"/>
    <mergeCell ref="I14:R14"/>
    <mergeCell ref="I15:R15"/>
    <mergeCell ref="D21:E21"/>
    <mergeCell ref="I21:J21"/>
    <mergeCell ref="N21:O21"/>
    <mergeCell ref="T2:V3"/>
    <mergeCell ref="P3:R3"/>
    <mergeCell ref="A5:R5"/>
    <mergeCell ref="N7:O7"/>
    <mergeCell ref="I11:R11"/>
    <mergeCell ref="I12:R12"/>
    <mergeCell ref="D22:E22"/>
    <mergeCell ref="I22:J22"/>
    <mergeCell ref="N22:O22"/>
  </mergeCells>
  <phoneticPr fontId="21"/>
  <conditionalFormatting sqref="L7 N7:O7 Q7">
    <cfRule type="containsBlanks" dxfId="4" priority="38" stopIfTrue="1">
      <formula>LEN(TRIM(L7))=0</formula>
    </cfRule>
  </conditionalFormatting>
  <conditionalFormatting sqref="D23:R23">
    <cfRule type="containsBlanks" dxfId="3" priority="37" stopIfTrue="1">
      <formula>LEN(TRIM(D23))=0</formula>
    </cfRule>
  </conditionalFormatting>
  <conditionalFormatting sqref="E35:F36 J35:K36 O35:P36">
    <cfRule type="notContainsBlanks" priority="17" stopIfTrue="1">
      <formula>LEN(TRIM(E35))&gt;0</formula>
    </cfRule>
  </conditionalFormatting>
  <conditionalFormatting sqref="E57:F58 J57:K58 O57:P58">
    <cfRule type="notContainsBlanks" priority="14" stopIfTrue="1">
      <formula>LEN(TRIM(E57))&gt;0</formula>
    </cfRule>
  </conditionalFormatting>
  <conditionalFormatting sqref="E77:F78 J77:K78 O77:P78">
    <cfRule type="notContainsBlanks" priority="11" stopIfTrue="1">
      <formula>LEN(TRIM(E77))&gt;0</formula>
    </cfRule>
  </conditionalFormatting>
  <hyperlinks>
    <hyperlink ref="T2:V3" location="TOP!A1" display="TOPページへ戻る"/>
  </hyperlinks>
  <printOptions horizont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6" stopIfTrue="1" id="{00AD8BC4-688A-4836-94F1-5B9F2546B67E}">
            <xm:f>基本情報!$F$12="×"</xm:f>
            <x14:dxf/>
          </x14:cfRule>
          <xm:sqref>E35:F36 J35:K36 O35:P36</xm:sqref>
        </x14:conditionalFormatting>
        <x14:conditionalFormatting xmlns:xm="http://schemas.microsoft.com/office/excel/2006/main">
          <x14:cfRule type="expression" priority="18" stopIfTrue="1" id="{3547A301-A22E-4EE8-AC9B-2CA2D2A0ACD4}">
            <xm:f>基本情報!$F$12="○"</xm:f>
            <x14:dxf>
              <fill>
                <patternFill>
                  <bgColor theme="4" tint="0.39994506668294322"/>
                </patternFill>
              </fill>
            </x14:dxf>
          </x14:cfRule>
          <xm:sqref>E35:F36 J35:K36 O35:P36</xm:sqref>
        </x14:conditionalFormatting>
        <x14:conditionalFormatting xmlns:xm="http://schemas.microsoft.com/office/excel/2006/main">
          <x14:cfRule type="expression" priority="13" stopIfTrue="1" id="{796C8D32-ACE7-449F-BBE8-23432FD29D6E}">
            <xm:f>基本情報!$F$13="×"</xm:f>
            <x14:dxf/>
          </x14:cfRule>
          <xm:sqref>E57:F58 J57:K58 O57:P58</xm:sqref>
        </x14:conditionalFormatting>
        <x14:conditionalFormatting xmlns:xm="http://schemas.microsoft.com/office/excel/2006/main">
          <x14:cfRule type="expression" priority="15" stopIfTrue="1" id="{D1C37EF5-2F37-43F1-9082-099089401FBF}">
            <xm:f>基本情報!$F$13="○"</xm:f>
            <x14:dxf>
              <fill>
                <patternFill>
                  <bgColor theme="4" tint="0.39994506668294322"/>
                </patternFill>
              </fill>
            </x14:dxf>
          </x14:cfRule>
          <xm:sqref>E57:F58 J57:K58 O57:P58</xm:sqref>
        </x14:conditionalFormatting>
        <x14:conditionalFormatting xmlns:xm="http://schemas.microsoft.com/office/excel/2006/main">
          <x14:cfRule type="expression" priority="10" stopIfTrue="1" id="{AC24EFF3-055A-41CC-B3F5-A7557A3E28B8}">
            <xm:f>基本情報!$F$14="×"</xm:f>
            <x14:dxf/>
          </x14:cfRule>
          <xm:sqref>E77:F78 J77:K78 O77:P78</xm:sqref>
        </x14:conditionalFormatting>
        <x14:conditionalFormatting xmlns:xm="http://schemas.microsoft.com/office/excel/2006/main">
          <x14:cfRule type="expression" priority="12" stopIfTrue="1" id="{9F53A533-7D22-4F9E-94B6-8BECEC0F7F54}">
            <xm:f>基本情報!$F$14="○"</xm:f>
            <x14:dxf>
              <fill>
                <patternFill>
                  <bgColor theme="4" tint="0.39994506668294322"/>
                </patternFill>
              </fill>
            </x14:dxf>
          </x14:cfRule>
          <xm:sqref>E77:F78 J77:K78 O77:P78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5" width="15" style="68" hidden="1" customWidth="1"/>
    <col min="16" max="18" width="15" style="1"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206</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105"/>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1"/>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1"/>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1"/>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1"/>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1"/>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tYjJe/pCW2ng1DHFEhgsQZo0tOARwGx5+h5z5yGfsC5RCBy+FmIxzfsnLVY2g9afxxVYpwKLeD0IikU/nNSoYg==" saltValue="jhmly42r7MxX+qTSlpMCOw=="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207</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c r="P44" s="1"/>
      <c r="Q44" s="1"/>
      <c r="R44" s="1"/>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Ih6wNdk2DKAtpFYaqRcyLbs5T/bnPMnF6HweUFp8gKf2/TztNtc1idGFI5zTZxAJH5qIf+/A3y/8vsAFeCLppA==" saltValue="YBkdfuKjHmxLdP0CfPBidw=="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208</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p8OCSZQlPjHcROAN7/oQh7wjZZHc+4m9atpN4GHpRqxHWiPw2unQdNQjghT9r/K8BkaGu7XBy9uyKqAyta+2pw==" saltValue="baMXxpnY5xEd5iO0ESSleA=="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2" tint="-0.499984740745262"/>
  </sheetPr>
  <dimension ref="B1:V102"/>
  <sheetViews>
    <sheetView showGridLines="0" zoomScale="90" zoomScaleNormal="90" zoomScaleSheetLayoutView="85" zoomScalePageLayoutView="90" workbookViewId="0">
      <pane ySplit="3" topLeftCell="A4" activePane="bottomLeft" state="frozen"/>
      <selection pane="bottomLeft" activeCell="B4" sqref="B4"/>
    </sheetView>
  </sheetViews>
  <sheetFormatPr defaultRowHeight="13.5" x14ac:dyDescent="0.15"/>
  <cols>
    <col min="1" max="1" width="1.875" style="27" customWidth="1"/>
    <col min="2" max="5" width="7" style="27" customWidth="1"/>
    <col min="6" max="11" width="8.125" style="27" customWidth="1"/>
    <col min="12" max="12" width="8.25" style="27" customWidth="1"/>
    <col min="13" max="13" width="7.375" style="27" customWidth="1"/>
    <col min="14" max="14" width="9" style="27" customWidth="1"/>
    <col min="15" max="16" width="9" style="27"/>
    <col min="17" max="17" width="10.5" style="27" customWidth="1"/>
    <col min="18" max="21" width="9" style="27"/>
    <col min="22" max="22" width="7" style="27" customWidth="1"/>
    <col min="23" max="16384" width="9" style="27"/>
  </cols>
  <sheetData>
    <row r="1" spans="2:16" ht="4.5" customHeight="1" thickBot="1" x14ac:dyDescent="0.2"/>
    <row r="2" spans="2:16" ht="29.25" customHeight="1" thickBot="1" x14ac:dyDescent="0.2">
      <c r="B2" s="152" t="s">
        <v>107</v>
      </c>
      <c r="C2" s="153"/>
      <c r="D2" s="154"/>
    </row>
    <row r="3" spans="2:16" ht="4.5" customHeight="1" x14ac:dyDescent="0.15">
      <c r="B3" s="95"/>
      <c r="C3" s="95"/>
      <c r="D3" s="95"/>
    </row>
    <row r="4" spans="2:16" ht="21" x14ac:dyDescent="0.15">
      <c r="B4" s="107" t="s">
        <v>214</v>
      </c>
    </row>
    <row r="6" spans="2:16" ht="16.5" x14ac:dyDescent="0.15">
      <c r="B6" s="108" t="s">
        <v>144</v>
      </c>
      <c r="P6" s="108" t="s">
        <v>145</v>
      </c>
    </row>
    <row r="33" spans="2:22" ht="22.5" customHeight="1" x14ac:dyDescent="0.15">
      <c r="P33" s="196" t="s">
        <v>148</v>
      </c>
      <c r="Q33" s="196"/>
      <c r="R33" s="195" t="s">
        <v>155</v>
      </c>
      <c r="S33" s="195"/>
      <c r="T33" s="195"/>
      <c r="U33" s="195"/>
      <c r="V33" s="195"/>
    </row>
    <row r="34" spans="2:22" ht="22.5" customHeight="1" x14ac:dyDescent="0.15">
      <c r="P34" s="164" t="s">
        <v>149</v>
      </c>
      <c r="Q34" s="165"/>
      <c r="R34" s="195"/>
      <c r="S34" s="195"/>
      <c r="T34" s="195"/>
      <c r="U34" s="195"/>
      <c r="V34" s="195"/>
    </row>
    <row r="35" spans="2:22" ht="22.5" customHeight="1" x14ac:dyDescent="0.15">
      <c r="P35" s="164" t="s">
        <v>150</v>
      </c>
      <c r="Q35" s="165"/>
      <c r="R35" s="195" t="s">
        <v>156</v>
      </c>
      <c r="S35" s="195"/>
      <c r="T35" s="195"/>
      <c r="U35" s="195"/>
      <c r="V35" s="195"/>
    </row>
    <row r="36" spans="2:22" ht="22.5" customHeight="1" x14ac:dyDescent="0.15">
      <c r="P36" s="164" t="s">
        <v>151</v>
      </c>
      <c r="Q36" s="165"/>
      <c r="R36" s="195"/>
      <c r="S36" s="195"/>
      <c r="T36" s="195"/>
      <c r="U36" s="195"/>
      <c r="V36" s="195"/>
    </row>
    <row r="37" spans="2:22" ht="22.5" customHeight="1" x14ac:dyDescent="0.15">
      <c r="P37" s="164" t="s">
        <v>152</v>
      </c>
      <c r="Q37" s="165"/>
      <c r="R37" s="195"/>
      <c r="S37" s="195"/>
      <c r="T37" s="195"/>
      <c r="U37" s="195"/>
      <c r="V37" s="195"/>
    </row>
    <row r="38" spans="2:22" ht="27" customHeight="1" thickBot="1" x14ac:dyDescent="0.2">
      <c r="P38" s="176" t="s">
        <v>153</v>
      </c>
      <c r="Q38" s="178"/>
      <c r="R38" s="194" t="s">
        <v>157</v>
      </c>
      <c r="S38" s="194"/>
      <c r="T38" s="194"/>
      <c r="U38" s="194"/>
      <c r="V38" s="194"/>
    </row>
    <row r="39" spans="2:22" ht="27" customHeight="1" thickBot="1" x14ac:dyDescent="0.2">
      <c r="B39" s="191" t="s">
        <v>107</v>
      </c>
      <c r="C39" s="192"/>
      <c r="D39" s="193"/>
      <c r="E39" s="106" t="s">
        <v>209</v>
      </c>
      <c r="P39" s="182"/>
      <c r="Q39" s="184"/>
      <c r="R39" s="194"/>
      <c r="S39" s="194"/>
      <c r="T39" s="194"/>
      <c r="U39" s="194"/>
      <c r="V39" s="194"/>
    </row>
    <row r="40" spans="2:22" ht="27" customHeight="1" x14ac:dyDescent="0.15">
      <c r="P40" s="176" t="s">
        <v>220</v>
      </c>
      <c r="Q40" s="178"/>
      <c r="R40" s="194" t="s">
        <v>221</v>
      </c>
      <c r="S40" s="194"/>
      <c r="T40" s="194"/>
      <c r="U40" s="194"/>
      <c r="V40" s="194"/>
    </row>
    <row r="41" spans="2:22" ht="27" customHeight="1" x14ac:dyDescent="0.15">
      <c r="P41" s="182"/>
      <c r="Q41" s="184"/>
      <c r="R41" s="194"/>
      <c r="S41" s="194"/>
      <c r="T41" s="194"/>
      <c r="U41" s="194"/>
      <c r="V41" s="194"/>
    </row>
    <row r="42" spans="2:22" ht="22.5" customHeight="1" x14ac:dyDescent="0.15">
      <c r="P42" s="164" t="s">
        <v>154</v>
      </c>
      <c r="Q42" s="165"/>
      <c r="R42" s="130" t="s">
        <v>177</v>
      </c>
      <c r="S42" s="130"/>
      <c r="T42" s="130"/>
      <c r="U42" s="130"/>
      <c r="V42" s="130"/>
    </row>
    <row r="43" spans="2:22" ht="22.5" customHeight="1" x14ac:dyDescent="0.15"/>
    <row r="45" spans="2:22" ht="16.5" x14ac:dyDescent="0.15">
      <c r="B45" s="108" t="s">
        <v>146</v>
      </c>
    </row>
    <row r="46" spans="2:22" ht="22.5" customHeight="1" x14ac:dyDescent="0.15">
      <c r="B46" s="106" t="s">
        <v>80</v>
      </c>
    </row>
    <row r="47" spans="2:22" ht="12.75" customHeight="1" x14ac:dyDescent="0.15"/>
    <row r="48" spans="2:22" ht="22.5" customHeight="1" x14ac:dyDescent="0.15">
      <c r="J48" s="175" t="s">
        <v>27</v>
      </c>
      <c r="K48" s="167"/>
      <c r="L48" s="167"/>
      <c r="M48" s="168"/>
      <c r="N48" s="155" t="s">
        <v>143</v>
      </c>
      <c r="O48" s="156"/>
      <c r="P48" s="156"/>
      <c r="Q48" s="156"/>
      <c r="R48" s="156"/>
      <c r="S48" s="156"/>
      <c r="T48" s="156"/>
      <c r="U48" s="156"/>
      <c r="V48" s="157"/>
    </row>
    <row r="49" spans="2:22" ht="22.5" customHeight="1" x14ac:dyDescent="0.15">
      <c r="B49" s="28"/>
      <c r="C49" s="28"/>
      <c r="D49" s="28"/>
      <c r="E49" s="28"/>
      <c r="F49" s="28"/>
      <c r="G49" s="28"/>
      <c r="H49" s="28"/>
      <c r="I49" s="28"/>
      <c r="J49" s="172"/>
      <c r="K49" s="173"/>
      <c r="L49" s="173"/>
      <c r="M49" s="174"/>
      <c r="N49" s="161"/>
      <c r="O49" s="162"/>
      <c r="P49" s="162"/>
      <c r="Q49" s="162"/>
      <c r="R49" s="162"/>
      <c r="S49" s="162"/>
      <c r="T49" s="162"/>
      <c r="U49" s="162"/>
      <c r="V49" s="163"/>
    </row>
    <row r="50" spans="2:22" ht="22.5" customHeight="1" x14ac:dyDescent="0.15">
      <c r="B50" s="29"/>
      <c r="C50" s="30"/>
      <c r="D50" s="30"/>
      <c r="E50" s="30"/>
      <c r="F50" s="30"/>
      <c r="G50" s="30"/>
      <c r="H50" s="30"/>
      <c r="I50" s="30"/>
      <c r="J50" s="164" t="s">
        <v>28</v>
      </c>
      <c r="K50" s="166"/>
      <c r="L50" s="166"/>
      <c r="M50" s="165"/>
      <c r="N50" s="164" t="s">
        <v>81</v>
      </c>
      <c r="O50" s="166"/>
      <c r="P50" s="166"/>
      <c r="Q50" s="166"/>
      <c r="R50" s="166"/>
      <c r="S50" s="166"/>
      <c r="T50" s="166"/>
      <c r="U50" s="166"/>
      <c r="V50" s="165"/>
    </row>
    <row r="51" spans="2:22" ht="22.5" customHeight="1" x14ac:dyDescent="0.15">
      <c r="B51" s="29"/>
      <c r="C51" s="30"/>
      <c r="D51" s="30"/>
      <c r="E51" s="30"/>
      <c r="F51" s="29"/>
      <c r="G51" s="29"/>
      <c r="H51" s="29"/>
      <c r="I51" s="29"/>
      <c r="J51" s="164" t="s">
        <v>29</v>
      </c>
      <c r="K51" s="166"/>
      <c r="L51" s="166"/>
      <c r="M51" s="165"/>
      <c r="N51" s="164" t="s">
        <v>82</v>
      </c>
      <c r="O51" s="166"/>
      <c r="P51" s="166"/>
      <c r="Q51" s="166"/>
      <c r="R51" s="166"/>
      <c r="S51" s="166"/>
      <c r="T51" s="166"/>
      <c r="U51" s="166"/>
      <c r="V51" s="165"/>
    </row>
    <row r="52" spans="2:22" ht="22.5" customHeight="1" x14ac:dyDescent="0.15">
      <c r="B52" s="29"/>
      <c r="C52" s="30"/>
      <c r="D52" s="30"/>
      <c r="E52" s="30"/>
      <c r="F52" s="29"/>
      <c r="G52" s="29"/>
      <c r="H52" s="29"/>
      <c r="I52" s="29"/>
      <c r="J52" s="164" t="s">
        <v>30</v>
      </c>
      <c r="K52" s="166"/>
      <c r="L52" s="166"/>
      <c r="M52" s="165"/>
      <c r="N52" s="164" t="s">
        <v>158</v>
      </c>
      <c r="O52" s="166"/>
      <c r="P52" s="166"/>
      <c r="Q52" s="166"/>
      <c r="R52" s="166"/>
      <c r="S52" s="166"/>
      <c r="T52" s="166"/>
      <c r="U52" s="166"/>
      <c r="V52" s="165"/>
    </row>
    <row r="53" spans="2:22" ht="22.5" customHeight="1" x14ac:dyDescent="0.15">
      <c r="B53" s="29"/>
      <c r="C53" s="29"/>
      <c r="D53" s="29"/>
      <c r="E53" s="29"/>
      <c r="F53" s="31"/>
      <c r="G53" s="31"/>
      <c r="H53" s="32"/>
      <c r="I53" s="29"/>
      <c r="J53" s="155" t="s">
        <v>178</v>
      </c>
      <c r="K53" s="167"/>
      <c r="L53" s="167"/>
      <c r="M53" s="168"/>
      <c r="N53" s="155" t="s">
        <v>191</v>
      </c>
      <c r="O53" s="167"/>
      <c r="P53" s="167"/>
      <c r="Q53" s="167"/>
      <c r="R53" s="167"/>
      <c r="S53" s="167"/>
      <c r="T53" s="167"/>
      <c r="U53" s="167"/>
      <c r="V53" s="168"/>
    </row>
    <row r="54" spans="2:22" ht="22.5" customHeight="1" x14ac:dyDescent="0.15">
      <c r="B54" s="30"/>
      <c r="C54" s="30"/>
      <c r="D54" s="30"/>
      <c r="E54" s="30"/>
      <c r="F54" s="33"/>
      <c r="G54" s="33"/>
      <c r="H54" s="34"/>
      <c r="I54" s="30"/>
      <c r="J54" s="169"/>
      <c r="K54" s="170"/>
      <c r="L54" s="170"/>
      <c r="M54" s="171"/>
      <c r="N54" s="169"/>
      <c r="O54" s="170"/>
      <c r="P54" s="170"/>
      <c r="Q54" s="170"/>
      <c r="R54" s="170"/>
      <c r="S54" s="170"/>
      <c r="T54" s="170"/>
      <c r="U54" s="170"/>
      <c r="V54" s="171"/>
    </row>
    <row r="55" spans="2:22" ht="22.5" customHeight="1" x14ac:dyDescent="0.15">
      <c r="B55" s="30"/>
      <c r="C55" s="30"/>
      <c r="D55" s="30"/>
      <c r="E55" s="30"/>
      <c r="F55" s="33"/>
      <c r="G55" s="33"/>
      <c r="H55" s="34"/>
      <c r="I55" s="30"/>
      <c r="J55" s="172"/>
      <c r="K55" s="173"/>
      <c r="L55" s="173"/>
      <c r="M55" s="174"/>
      <c r="N55" s="172"/>
      <c r="O55" s="173"/>
      <c r="P55" s="173"/>
      <c r="Q55" s="173"/>
      <c r="R55" s="173"/>
      <c r="S55" s="173"/>
      <c r="T55" s="173"/>
      <c r="U55" s="173"/>
      <c r="V55" s="174"/>
    </row>
    <row r="56" spans="2:22" ht="22.5" customHeight="1" x14ac:dyDescent="0.15">
      <c r="B56" s="30"/>
      <c r="C56" s="30"/>
      <c r="D56" s="30"/>
      <c r="E56" s="30"/>
      <c r="F56" s="33"/>
      <c r="G56" s="33"/>
      <c r="H56" s="34"/>
      <c r="I56" s="30"/>
      <c r="J56" s="109" t="s">
        <v>31</v>
      </c>
      <c r="K56" s="111"/>
      <c r="L56" s="111"/>
      <c r="M56" s="110"/>
      <c r="N56" s="164" t="s">
        <v>33</v>
      </c>
      <c r="O56" s="166"/>
      <c r="P56" s="166"/>
      <c r="Q56" s="166"/>
      <c r="R56" s="166"/>
      <c r="S56" s="166"/>
      <c r="T56" s="166"/>
      <c r="U56" s="166"/>
      <c r="V56" s="165"/>
    </row>
    <row r="57" spans="2:22" ht="22.5" customHeight="1" x14ac:dyDescent="0.15">
      <c r="B57" s="30"/>
      <c r="C57" s="30"/>
      <c r="D57" s="30"/>
      <c r="E57" s="30"/>
      <c r="F57" s="30"/>
      <c r="G57" s="30"/>
      <c r="H57" s="30"/>
      <c r="I57" s="30"/>
      <c r="J57" s="176" t="s">
        <v>34</v>
      </c>
      <c r="K57" s="177"/>
      <c r="L57" s="177"/>
      <c r="M57" s="178"/>
      <c r="N57" s="185" t="s">
        <v>179</v>
      </c>
      <c r="O57" s="186"/>
      <c r="P57" s="186"/>
      <c r="Q57" s="186"/>
      <c r="R57" s="186"/>
      <c r="S57" s="186"/>
      <c r="T57" s="186"/>
      <c r="U57" s="186"/>
      <c r="V57" s="187"/>
    </row>
    <row r="58" spans="2:22" ht="22.5" customHeight="1" x14ac:dyDescent="0.15">
      <c r="J58" s="179"/>
      <c r="K58" s="180"/>
      <c r="L58" s="180"/>
      <c r="M58" s="181"/>
      <c r="N58" s="188"/>
      <c r="O58" s="189"/>
      <c r="P58" s="189"/>
      <c r="Q58" s="189"/>
      <c r="R58" s="189"/>
      <c r="S58" s="189"/>
      <c r="T58" s="189"/>
      <c r="U58" s="189"/>
      <c r="V58" s="190"/>
    </row>
    <row r="59" spans="2:22" ht="22.5" customHeight="1" x14ac:dyDescent="0.15">
      <c r="J59" s="179"/>
      <c r="K59" s="180"/>
      <c r="L59" s="180"/>
      <c r="M59" s="181"/>
      <c r="N59" s="188"/>
      <c r="O59" s="189"/>
      <c r="P59" s="189"/>
      <c r="Q59" s="189"/>
      <c r="R59" s="189"/>
      <c r="S59" s="189"/>
      <c r="T59" s="189"/>
      <c r="U59" s="189"/>
      <c r="V59" s="190"/>
    </row>
    <row r="60" spans="2:22" ht="22.5" customHeight="1" x14ac:dyDescent="0.15">
      <c r="J60" s="182"/>
      <c r="K60" s="183"/>
      <c r="L60" s="183"/>
      <c r="M60" s="184"/>
      <c r="N60" s="188"/>
      <c r="O60" s="189"/>
      <c r="P60" s="189"/>
      <c r="Q60" s="189"/>
      <c r="R60" s="189"/>
      <c r="S60" s="189"/>
      <c r="T60" s="189"/>
      <c r="U60" s="189"/>
      <c r="V60" s="190"/>
    </row>
    <row r="61" spans="2:22" ht="22.5" customHeight="1" x14ac:dyDescent="0.15">
      <c r="J61" s="164" t="s">
        <v>32</v>
      </c>
      <c r="K61" s="166"/>
      <c r="L61" s="166"/>
      <c r="M61" s="165"/>
      <c r="N61" s="164" t="s">
        <v>223</v>
      </c>
      <c r="O61" s="166"/>
      <c r="P61" s="166"/>
      <c r="Q61" s="166"/>
      <c r="R61" s="166"/>
      <c r="S61" s="166"/>
      <c r="T61" s="166"/>
      <c r="U61" s="166"/>
      <c r="V61" s="165"/>
    </row>
    <row r="62" spans="2:22" s="106" customFormat="1" ht="22.5" customHeight="1" x14ac:dyDescent="0.15"/>
    <row r="63" spans="2:22" s="106" customFormat="1" ht="22.5" customHeight="1" x14ac:dyDescent="0.15">
      <c r="J63" s="106" t="s">
        <v>192</v>
      </c>
    </row>
    <row r="64" spans="2:22" ht="22.5" customHeight="1" x14ac:dyDescent="0.15">
      <c r="J64" s="106" t="s">
        <v>159</v>
      </c>
    </row>
    <row r="65" spans="2:22" ht="22.5" customHeight="1" x14ac:dyDescent="0.15">
      <c r="J65" s="113" t="s">
        <v>182</v>
      </c>
    </row>
    <row r="66" spans="2:22" ht="22.5" customHeight="1" x14ac:dyDescent="0.15">
      <c r="J66" s="112"/>
      <c r="K66" s="112"/>
      <c r="L66" s="112"/>
      <c r="M66" s="112"/>
      <c r="N66" s="112"/>
      <c r="O66" s="112"/>
      <c r="P66" s="112"/>
    </row>
    <row r="67" spans="2:22" ht="22.5" customHeight="1" x14ac:dyDescent="0.15"/>
    <row r="68" spans="2:22" ht="22.5" customHeight="1" x14ac:dyDescent="0.15"/>
    <row r="69" spans="2:22" ht="22.5" customHeight="1" x14ac:dyDescent="0.15"/>
    <row r="70" spans="2:22" ht="22.5" customHeight="1" x14ac:dyDescent="0.15"/>
    <row r="71" spans="2:22" ht="22.5" customHeight="1" x14ac:dyDescent="0.15"/>
    <row r="72" spans="2:22" ht="22.5" customHeight="1" x14ac:dyDescent="0.15"/>
    <row r="74" spans="2:22" ht="16.5" x14ac:dyDescent="0.15">
      <c r="B74" s="108" t="s">
        <v>147</v>
      </c>
    </row>
    <row r="75" spans="2:22" ht="22.5" customHeight="1" x14ac:dyDescent="0.15">
      <c r="B75" s="106" t="s">
        <v>160</v>
      </c>
    </row>
    <row r="76" spans="2:22" ht="12.75" customHeight="1" x14ac:dyDescent="0.15"/>
    <row r="77" spans="2:22" ht="22.5" customHeight="1" x14ac:dyDescent="0.15">
      <c r="J77" s="164" t="s">
        <v>35</v>
      </c>
      <c r="K77" s="166"/>
      <c r="L77" s="166"/>
      <c r="M77" s="165"/>
      <c r="N77" s="164" t="s">
        <v>78</v>
      </c>
      <c r="O77" s="166"/>
      <c r="P77" s="166"/>
      <c r="Q77" s="166"/>
      <c r="R77" s="166"/>
      <c r="S77" s="166"/>
      <c r="T77" s="166"/>
      <c r="U77" s="166"/>
      <c r="V77" s="165"/>
    </row>
    <row r="78" spans="2:22" ht="22.5" customHeight="1" x14ac:dyDescent="0.15">
      <c r="J78" s="164" t="s">
        <v>77</v>
      </c>
      <c r="K78" s="166"/>
      <c r="L78" s="166"/>
      <c r="M78" s="165"/>
      <c r="N78" s="164" t="s">
        <v>79</v>
      </c>
      <c r="O78" s="166"/>
      <c r="P78" s="166"/>
      <c r="Q78" s="166"/>
      <c r="R78" s="166"/>
      <c r="S78" s="166"/>
      <c r="T78" s="166"/>
      <c r="U78" s="166"/>
      <c r="V78" s="165"/>
    </row>
    <row r="79" spans="2:22" ht="19.5" customHeight="1" x14ac:dyDescent="0.15">
      <c r="J79" s="155" t="s">
        <v>161</v>
      </c>
      <c r="K79" s="156"/>
      <c r="L79" s="156"/>
      <c r="M79" s="157"/>
      <c r="N79" s="155" t="s">
        <v>163</v>
      </c>
      <c r="O79" s="156"/>
      <c r="P79" s="156"/>
      <c r="Q79" s="156"/>
      <c r="R79" s="156"/>
      <c r="S79" s="156"/>
      <c r="T79" s="156"/>
      <c r="U79" s="156"/>
      <c r="V79" s="157"/>
    </row>
    <row r="80" spans="2:22" ht="19.5" customHeight="1" x14ac:dyDescent="0.15">
      <c r="J80" s="158"/>
      <c r="K80" s="159"/>
      <c r="L80" s="159"/>
      <c r="M80" s="160"/>
      <c r="N80" s="158"/>
      <c r="O80" s="159"/>
      <c r="P80" s="159"/>
      <c r="Q80" s="159"/>
      <c r="R80" s="159"/>
      <c r="S80" s="159"/>
      <c r="T80" s="159"/>
      <c r="U80" s="159"/>
      <c r="V80" s="160"/>
    </row>
    <row r="81" spans="10:22" ht="19.5" customHeight="1" x14ac:dyDescent="0.15">
      <c r="J81" s="161"/>
      <c r="K81" s="162"/>
      <c r="L81" s="162"/>
      <c r="M81" s="163"/>
      <c r="N81" s="161"/>
      <c r="O81" s="162"/>
      <c r="P81" s="162"/>
      <c r="Q81" s="162"/>
      <c r="R81" s="162"/>
      <c r="S81" s="162"/>
      <c r="T81" s="162"/>
      <c r="U81" s="162"/>
      <c r="V81" s="163"/>
    </row>
    <row r="82" spans="10:22" ht="22.5" customHeight="1" x14ac:dyDescent="0.15">
      <c r="J82" s="164" t="s">
        <v>162</v>
      </c>
      <c r="K82" s="166"/>
      <c r="L82" s="166"/>
      <c r="M82" s="165"/>
      <c r="N82" s="164" t="s">
        <v>164</v>
      </c>
      <c r="O82" s="166"/>
      <c r="P82" s="166"/>
      <c r="Q82" s="166"/>
      <c r="R82" s="166"/>
      <c r="S82" s="166"/>
      <c r="T82" s="166"/>
      <c r="U82" s="166"/>
      <c r="V82" s="165"/>
    </row>
    <row r="83" spans="10:22" ht="19.5" customHeight="1" x14ac:dyDescent="0.15">
      <c r="J83" s="155" t="s">
        <v>166</v>
      </c>
      <c r="K83" s="156"/>
      <c r="L83" s="156"/>
      <c r="M83" s="157"/>
      <c r="N83" s="155" t="s">
        <v>224</v>
      </c>
      <c r="O83" s="156"/>
      <c r="P83" s="156"/>
      <c r="Q83" s="156"/>
      <c r="R83" s="156"/>
      <c r="S83" s="156"/>
      <c r="T83" s="156"/>
      <c r="U83" s="156"/>
      <c r="V83" s="157"/>
    </row>
    <row r="84" spans="10:22" ht="19.5" customHeight="1" x14ac:dyDescent="0.15">
      <c r="J84" s="158"/>
      <c r="K84" s="159"/>
      <c r="L84" s="159"/>
      <c r="M84" s="160"/>
      <c r="N84" s="158"/>
      <c r="O84" s="159"/>
      <c r="P84" s="159"/>
      <c r="Q84" s="159"/>
      <c r="R84" s="159"/>
      <c r="S84" s="159"/>
      <c r="T84" s="159"/>
      <c r="U84" s="159"/>
      <c r="V84" s="160"/>
    </row>
    <row r="85" spans="10:22" ht="19.5" customHeight="1" x14ac:dyDescent="0.15">
      <c r="J85" s="161"/>
      <c r="K85" s="162"/>
      <c r="L85" s="162"/>
      <c r="M85" s="163"/>
      <c r="N85" s="161"/>
      <c r="O85" s="162"/>
      <c r="P85" s="162"/>
      <c r="Q85" s="162"/>
      <c r="R85" s="162"/>
      <c r="S85" s="162"/>
      <c r="T85" s="162"/>
      <c r="U85" s="162"/>
      <c r="V85" s="163"/>
    </row>
    <row r="86" spans="10:22" ht="19.5" customHeight="1" x14ac:dyDescent="0.15">
      <c r="J86" s="175" t="s">
        <v>165</v>
      </c>
      <c r="K86" s="167"/>
      <c r="L86" s="167"/>
      <c r="M86" s="168"/>
      <c r="N86" s="155" t="s">
        <v>180</v>
      </c>
      <c r="O86" s="156"/>
      <c r="P86" s="156"/>
      <c r="Q86" s="156"/>
      <c r="R86" s="156"/>
      <c r="S86" s="156"/>
      <c r="T86" s="156"/>
      <c r="U86" s="156"/>
      <c r="V86" s="157"/>
    </row>
    <row r="87" spans="10:22" ht="19.5" customHeight="1" x14ac:dyDescent="0.15">
      <c r="J87" s="169"/>
      <c r="K87" s="170"/>
      <c r="L87" s="170"/>
      <c r="M87" s="171"/>
      <c r="N87" s="158"/>
      <c r="O87" s="159"/>
      <c r="P87" s="159"/>
      <c r="Q87" s="159"/>
      <c r="R87" s="159"/>
      <c r="S87" s="159"/>
      <c r="T87" s="159"/>
      <c r="U87" s="159"/>
      <c r="V87" s="160"/>
    </row>
    <row r="88" spans="10:22" ht="19.5" customHeight="1" x14ac:dyDescent="0.15">
      <c r="J88" s="172"/>
      <c r="K88" s="173"/>
      <c r="L88" s="173"/>
      <c r="M88" s="174"/>
      <c r="N88" s="161"/>
      <c r="O88" s="162"/>
      <c r="P88" s="162"/>
      <c r="Q88" s="162"/>
      <c r="R88" s="162"/>
      <c r="S88" s="162"/>
      <c r="T88" s="162"/>
      <c r="U88" s="162"/>
      <c r="V88" s="163"/>
    </row>
    <row r="89" spans="10:22" ht="33.75" customHeight="1" x14ac:dyDescent="0.15">
      <c r="J89" s="155" t="s">
        <v>168</v>
      </c>
      <c r="K89" s="167"/>
      <c r="L89" s="167"/>
      <c r="M89" s="168"/>
      <c r="N89" s="155" t="s">
        <v>212</v>
      </c>
      <c r="O89" s="156"/>
      <c r="P89" s="156"/>
      <c r="Q89" s="156"/>
      <c r="R89" s="156"/>
      <c r="S89" s="156"/>
      <c r="T89" s="156"/>
      <c r="U89" s="156"/>
      <c r="V89" s="157"/>
    </row>
    <row r="90" spans="10:22" ht="33.75" customHeight="1" x14ac:dyDescent="0.15">
      <c r="J90" s="172"/>
      <c r="K90" s="173"/>
      <c r="L90" s="173"/>
      <c r="M90" s="174"/>
      <c r="N90" s="161"/>
      <c r="O90" s="162"/>
      <c r="P90" s="162"/>
      <c r="Q90" s="162"/>
      <c r="R90" s="162"/>
      <c r="S90" s="162"/>
      <c r="T90" s="162"/>
      <c r="U90" s="162"/>
      <c r="V90" s="163"/>
    </row>
    <row r="91" spans="10:22" ht="19.5" customHeight="1" x14ac:dyDescent="0.15">
      <c r="J91" s="155" t="s">
        <v>169</v>
      </c>
      <c r="K91" s="156"/>
      <c r="L91" s="156"/>
      <c r="M91" s="157"/>
      <c r="N91" s="155" t="s">
        <v>181</v>
      </c>
      <c r="O91" s="156"/>
      <c r="P91" s="156"/>
      <c r="Q91" s="156"/>
      <c r="R91" s="156"/>
      <c r="S91" s="156"/>
      <c r="T91" s="156"/>
      <c r="U91" s="156"/>
      <c r="V91" s="157"/>
    </row>
    <row r="92" spans="10:22" ht="19.5" customHeight="1" x14ac:dyDescent="0.15">
      <c r="J92" s="161"/>
      <c r="K92" s="162"/>
      <c r="L92" s="162"/>
      <c r="M92" s="163"/>
      <c r="N92" s="161"/>
      <c r="O92" s="162"/>
      <c r="P92" s="162"/>
      <c r="Q92" s="162"/>
      <c r="R92" s="162"/>
      <c r="S92" s="162"/>
      <c r="T92" s="162"/>
      <c r="U92" s="162"/>
      <c r="V92" s="163"/>
    </row>
    <row r="93" spans="10:22" ht="23.25" customHeight="1" x14ac:dyDescent="0.15">
      <c r="J93" s="155" t="s">
        <v>170</v>
      </c>
      <c r="K93" s="156"/>
      <c r="L93" s="156"/>
      <c r="M93" s="157"/>
      <c r="N93" s="155" t="s">
        <v>211</v>
      </c>
      <c r="O93" s="156"/>
      <c r="P93" s="156"/>
      <c r="Q93" s="156"/>
      <c r="R93" s="156"/>
      <c r="S93" s="156"/>
      <c r="T93" s="156"/>
      <c r="U93" s="156"/>
      <c r="V93" s="157"/>
    </row>
    <row r="94" spans="10:22" ht="23.25" customHeight="1" x14ac:dyDescent="0.15">
      <c r="J94" s="158"/>
      <c r="K94" s="159"/>
      <c r="L94" s="159"/>
      <c r="M94" s="160"/>
      <c r="N94" s="158"/>
      <c r="O94" s="159"/>
      <c r="P94" s="159"/>
      <c r="Q94" s="159"/>
      <c r="R94" s="159"/>
      <c r="S94" s="159"/>
      <c r="T94" s="159"/>
      <c r="U94" s="159"/>
      <c r="V94" s="160"/>
    </row>
    <row r="95" spans="10:22" ht="23.25" customHeight="1" x14ac:dyDescent="0.15">
      <c r="J95" s="161"/>
      <c r="K95" s="162"/>
      <c r="L95" s="162"/>
      <c r="M95" s="163"/>
      <c r="N95" s="161"/>
      <c r="O95" s="162"/>
      <c r="P95" s="162"/>
      <c r="Q95" s="162"/>
      <c r="R95" s="162"/>
      <c r="S95" s="162"/>
      <c r="T95" s="162"/>
      <c r="U95" s="162"/>
      <c r="V95" s="163"/>
    </row>
    <row r="96" spans="10:22" ht="22.5" customHeight="1" x14ac:dyDescent="0.15">
      <c r="J96" s="164" t="s">
        <v>171</v>
      </c>
      <c r="K96" s="166"/>
      <c r="L96" s="166"/>
      <c r="M96" s="165"/>
      <c r="N96" s="155" t="s">
        <v>167</v>
      </c>
      <c r="O96" s="156"/>
      <c r="P96" s="156"/>
      <c r="Q96" s="156"/>
      <c r="R96" s="156"/>
      <c r="S96" s="156"/>
      <c r="T96" s="156"/>
      <c r="U96" s="156"/>
      <c r="V96" s="157"/>
    </row>
    <row r="97" spans="2:22" ht="22.5" customHeight="1" x14ac:dyDescent="0.15">
      <c r="J97" s="164" t="s">
        <v>172</v>
      </c>
      <c r="K97" s="166"/>
      <c r="L97" s="166"/>
      <c r="M97" s="165"/>
      <c r="N97" s="164" t="s">
        <v>183</v>
      </c>
      <c r="O97" s="166"/>
      <c r="P97" s="166"/>
      <c r="Q97" s="166"/>
      <c r="R97" s="166"/>
      <c r="S97" s="166"/>
      <c r="T97" s="166"/>
      <c r="U97" s="166"/>
      <c r="V97" s="165"/>
    </row>
    <row r="98" spans="2:22" ht="22.5" customHeight="1" x14ac:dyDescent="0.15">
      <c r="J98" s="164" t="s">
        <v>173</v>
      </c>
      <c r="K98" s="166"/>
      <c r="L98" s="166"/>
      <c r="M98" s="165"/>
      <c r="N98" s="164" t="s">
        <v>176</v>
      </c>
      <c r="O98" s="166"/>
      <c r="P98" s="166"/>
      <c r="Q98" s="166"/>
      <c r="R98" s="166"/>
      <c r="S98" s="166"/>
      <c r="T98" s="166"/>
      <c r="U98" s="166"/>
      <c r="V98" s="165"/>
    </row>
    <row r="99" spans="2:22" ht="22.5" customHeight="1" x14ac:dyDescent="0.15">
      <c r="J99" s="175" t="s">
        <v>174</v>
      </c>
      <c r="K99" s="167"/>
      <c r="L99" s="167"/>
      <c r="M99" s="168"/>
      <c r="N99" s="155" t="s">
        <v>184</v>
      </c>
      <c r="O99" s="156"/>
      <c r="P99" s="156"/>
      <c r="Q99" s="156"/>
      <c r="R99" s="156"/>
      <c r="S99" s="156"/>
      <c r="T99" s="156"/>
      <c r="U99" s="156"/>
      <c r="V99" s="157"/>
    </row>
    <row r="100" spans="2:22" ht="22.5" customHeight="1" x14ac:dyDescent="0.15">
      <c r="J100" s="172"/>
      <c r="K100" s="173"/>
      <c r="L100" s="173"/>
      <c r="M100" s="174"/>
      <c r="N100" s="161"/>
      <c r="O100" s="162"/>
      <c r="P100" s="162"/>
      <c r="Q100" s="162"/>
      <c r="R100" s="162"/>
      <c r="S100" s="162"/>
      <c r="T100" s="162"/>
      <c r="U100" s="162"/>
      <c r="V100" s="163"/>
    </row>
    <row r="101" spans="2:22" ht="22.5" customHeight="1" x14ac:dyDescent="0.15">
      <c r="J101" s="155" t="s">
        <v>175</v>
      </c>
      <c r="K101" s="156"/>
      <c r="L101" s="156"/>
      <c r="M101" s="157"/>
      <c r="N101" s="155" t="s">
        <v>185</v>
      </c>
      <c r="O101" s="156"/>
      <c r="P101" s="156"/>
      <c r="Q101" s="156"/>
      <c r="R101" s="156"/>
      <c r="S101" s="156"/>
      <c r="T101" s="156"/>
      <c r="U101" s="156"/>
      <c r="V101" s="157"/>
    </row>
    <row r="102" spans="2:22" ht="16.5" customHeight="1" x14ac:dyDescent="0.15">
      <c r="B102" s="27" t="s">
        <v>186</v>
      </c>
      <c r="J102" s="161"/>
      <c r="K102" s="162"/>
      <c r="L102" s="162"/>
      <c r="M102" s="163"/>
      <c r="N102" s="161"/>
      <c r="O102" s="162"/>
      <c r="P102" s="162"/>
      <c r="Q102" s="162"/>
      <c r="R102" s="162"/>
      <c r="S102" s="162"/>
      <c r="T102" s="162"/>
      <c r="U102" s="162"/>
      <c r="V102" s="163"/>
    </row>
  </sheetData>
  <sheetProtection algorithmName="SHA-512" hashValue="LdqM5Ey4LmgUf9+lmaZnzLCDB/818EBny7uq4A1s2vOqBWytiNrutpMqiWAHbyIrvtu/zSSNd8tcI2XjgIJEXQ==" saltValue="9JHdrO1R03Q6UZWP8NpgQA==" spinCount="100000" sheet="1" objects="1"/>
  <mergeCells count="57">
    <mergeCell ref="P40:Q41"/>
    <mergeCell ref="R40:V41"/>
    <mergeCell ref="R38:V39"/>
    <mergeCell ref="R35:V37"/>
    <mergeCell ref="R33:V34"/>
    <mergeCell ref="P33:Q33"/>
    <mergeCell ref="P34:Q34"/>
    <mergeCell ref="P35:Q35"/>
    <mergeCell ref="P36:Q36"/>
    <mergeCell ref="P37:Q37"/>
    <mergeCell ref="P38:Q39"/>
    <mergeCell ref="N57:V60"/>
    <mergeCell ref="B39:D39"/>
    <mergeCell ref="J99:M100"/>
    <mergeCell ref="N51:V51"/>
    <mergeCell ref="J101:M102"/>
    <mergeCell ref="N101:V102"/>
    <mergeCell ref="N97:V97"/>
    <mergeCell ref="N98:V98"/>
    <mergeCell ref="N99:V100"/>
    <mergeCell ref="J86:M88"/>
    <mergeCell ref="N61:V61"/>
    <mergeCell ref="J61:M61"/>
    <mergeCell ref="N96:V96"/>
    <mergeCell ref="J97:M97"/>
    <mergeCell ref="J96:M96"/>
    <mergeCell ref="J98:M98"/>
    <mergeCell ref="N93:V95"/>
    <mergeCell ref="J91:M92"/>
    <mergeCell ref="J77:M77"/>
    <mergeCell ref="N77:V77"/>
    <mergeCell ref="N78:V78"/>
    <mergeCell ref="N82:V82"/>
    <mergeCell ref="N86:V88"/>
    <mergeCell ref="N91:V92"/>
    <mergeCell ref="J93:M95"/>
    <mergeCell ref="N89:V90"/>
    <mergeCell ref="J79:M81"/>
    <mergeCell ref="N79:V81"/>
    <mergeCell ref="J89:M90"/>
    <mergeCell ref="J82:M82"/>
    <mergeCell ref="B2:D2"/>
    <mergeCell ref="N83:V85"/>
    <mergeCell ref="J83:M85"/>
    <mergeCell ref="P42:Q42"/>
    <mergeCell ref="J52:M52"/>
    <mergeCell ref="N52:V52"/>
    <mergeCell ref="N53:V55"/>
    <mergeCell ref="J50:M50"/>
    <mergeCell ref="J51:M51"/>
    <mergeCell ref="J78:M78"/>
    <mergeCell ref="J48:M49"/>
    <mergeCell ref="N50:V50"/>
    <mergeCell ref="N48:V49"/>
    <mergeCell ref="N56:V56"/>
    <mergeCell ref="J57:M60"/>
    <mergeCell ref="J53:M55"/>
  </mergeCells>
  <phoneticPr fontId="3"/>
  <hyperlinks>
    <hyperlink ref="B2:D2" location="TOP!A1" display="TOPページへ戻る"/>
  </hyperlinks>
  <printOptions horizontalCentered="1"/>
  <pageMargins left="0.23622047244094491" right="0.23622047244094491" top="0.74803149606299213" bottom="0.74803149606299213" header="0.31496062992125984" footer="0.31496062992125984"/>
  <pageSetup paperSize="9" scale="80" orientation="landscape" r:id="rId1"/>
  <headerFooter>
    <oddFooter>&amp;C&amp;"BIZ UDゴシック,標準"&amp;P / &amp;N ページ</oddFooter>
  </headerFooter>
  <rowBreaks count="1" manualBreakCount="1">
    <brk id="72" max="21" man="1"/>
  </rowBreaks>
  <colBreaks count="1" manualBreakCount="1">
    <brk id="22" min="3" max="9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499984740745262"/>
  </sheetPr>
  <dimension ref="B1:K17"/>
  <sheetViews>
    <sheetView showGridLines="0" workbookViewId="0">
      <selection activeCell="B2" sqref="B2"/>
    </sheetView>
  </sheetViews>
  <sheetFormatPr defaultRowHeight="14.25" x14ac:dyDescent="0.15"/>
  <cols>
    <col min="1" max="1" width="1.375" style="94" customWidth="1"/>
    <col min="2" max="3" width="9.625" style="94" customWidth="1"/>
    <col min="4" max="4" width="10" style="94" customWidth="1"/>
    <col min="5" max="5" width="10.625" style="94" customWidth="1"/>
    <col min="6" max="6" width="9.375" style="94" customWidth="1"/>
    <col min="7" max="7" width="9.625" style="94" customWidth="1"/>
    <col min="8" max="8" width="9.75" style="94" customWidth="1"/>
    <col min="9" max="9" width="1.375" style="94" customWidth="1"/>
    <col min="10" max="10" width="9" style="94"/>
    <col min="11" max="11" width="9" style="94" hidden="1" customWidth="1"/>
    <col min="12" max="16384" width="9" style="94"/>
  </cols>
  <sheetData>
    <row r="1" spans="2:11" ht="4.5" customHeight="1" thickBot="1" x14ac:dyDescent="0.2"/>
    <row r="2" spans="2:11" ht="24" thickBot="1" x14ac:dyDescent="0.2">
      <c r="B2" s="97" t="s">
        <v>109</v>
      </c>
      <c r="C2" s="97"/>
      <c r="F2" s="212" t="s">
        <v>117</v>
      </c>
      <c r="G2" s="213"/>
      <c r="H2" s="214"/>
    </row>
    <row r="3" spans="2:11" ht="6.75" customHeight="1" x14ac:dyDescent="0.15"/>
    <row r="4" spans="2:11" ht="15" thickBot="1" x14ac:dyDescent="0.2">
      <c r="B4" s="221" t="s">
        <v>188</v>
      </c>
      <c r="C4" s="222"/>
      <c r="D4" s="222"/>
      <c r="E4" s="222"/>
      <c r="F4" s="222"/>
      <c r="G4" s="222"/>
      <c r="H4" s="223"/>
    </row>
    <row r="5" spans="2:11" ht="33.75" customHeight="1" thickTop="1" x14ac:dyDescent="0.15">
      <c r="B5" s="197" t="s">
        <v>110</v>
      </c>
      <c r="C5" s="200"/>
      <c r="D5" s="215"/>
      <c r="E5" s="216"/>
      <c r="F5" s="216"/>
      <c r="G5" s="216"/>
      <c r="H5" s="217"/>
      <c r="K5" s="94" t="s">
        <v>215</v>
      </c>
    </row>
    <row r="6" spans="2:11" ht="33.75" customHeight="1" x14ac:dyDescent="0.15">
      <c r="B6" s="197" t="s">
        <v>111</v>
      </c>
      <c r="C6" s="200"/>
      <c r="D6" s="218"/>
      <c r="E6" s="219"/>
      <c r="F6" s="219"/>
      <c r="G6" s="219"/>
      <c r="H6" s="220"/>
      <c r="K6" s="94" t="s">
        <v>216</v>
      </c>
    </row>
    <row r="7" spans="2:11" ht="33.75" customHeight="1" x14ac:dyDescent="0.15">
      <c r="B7" s="197" t="s">
        <v>113</v>
      </c>
      <c r="C7" s="200"/>
      <c r="D7" s="218"/>
      <c r="E7" s="219"/>
      <c r="F7" s="219"/>
      <c r="G7" s="219"/>
      <c r="H7" s="220"/>
    </row>
    <row r="8" spans="2:11" ht="33.75" customHeight="1" x14ac:dyDescent="0.15">
      <c r="B8" s="197" t="s">
        <v>112</v>
      </c>
      <c r="C8" s="200"/>
      <c r="D8" s="218"/>
      <c r="E8" s="219"/>
      <c r="F8" s="219"/>
      <c r="G8" s="219"/>
      <c r="H8" s="220"/>
    </row>
    <row r="9" spans="2:11" ht="33.75" customHeight="1" thickBot="1" x14ac:dyDescent="0.2">
      <c r="B9" s="197" t="s">
        <v>114</v>
      </c>
      <c r="C9" s="200"/>
      <c r="D9" s="203"/>
      <c r="E9" s="204"/>
      <c r="F9" s="204"/>
      <c r="G9" s="204"/>
      <c r="H9" s="205"/>
    </row>
    <row r="10" spans="2:11" ht="6.75" customHeight="1" thickTop="1" x14ac:dyDescent="0.15"/>
    <row r="11" spans="2:11" ht="15" thickBot="1" x14ac:dyDescent="0.2">
      <c r="B11" s="123"/>
      <c r="C11" s="124"/>
      <c r="D11" s="201" t="s">
        <v>218</v>
      </c>
      <c r="E11" s="202"/>
      <c r="F11" s="199" t="s">
        <v>219</v>
      </c>
      <c r="G11" s="199"/>
      <c r="H11" s="129"/>
    </row>
    <row r="12" spans="2:11" ht="30" customHeight="1" thickTop="1" x14ac:dyDescent="0.15">
      <c r="B12" s="197" t="s">
        <v>217</v>
      </c>
      <c r="C12" s="200"/>
      <c r="D12" s="114"/>
      <c r="E12" s="125" t="s">
        <v>189</v>
      </c>
      <c r="F12" s="206"/>
      <c r="G12" s="207"/>
      <c r="H12" s="129"/>
    </row>
    <row r="13" spans="2:11" ht="30" customHeight="1" x14ac:dyDescent="0.15">
      <c r="B13" s="197" t="s">
        <v>115</v>
      </c>
      <c r="C13" s="200"/>
      <c r="D13" s="115"/>
      <c r="E13" s="126" t="s">
        <v>189</v>
      </c>
      <c r="F13" s="210"/>
      <c r="G13" s="211"/>
      <c r="H13" s="129"/>
    </row>
    <row r="14" spans="2:11" ht="30" customHeight="1" thickBot="1" x14ac:dyDescent="0.2">
      <c r="B14" s="197" t="s">
        <v>116</v>
      </c>
      <c r="C14" s="200"/>
      <c r="D14" s="116"/>
      <c r="E14" s="126" t="s">
        <v>189</v>
      </c>
      <c r="F14" s="208"/>
      <c r="G14" s="209"/>
    </row>
    <row r="15" spans="2:11" ht="6.75" customHeight="1" thickTop="1" thickBot="1" x14ac:dyDescent="0.2"/>
    <row r="16" spans="2:11" ht="30" customHeight="1" thickTop="1" thickBot="1" x14ac:dyDescent="0.2">
      <c r="B16" s="197" t="s">
        <v>141</v>
      </c>
      <c r="C16" s="198"/>
      <c r="D16" s="127" t="s">
        <v>142</v>
      </c>
      <c r="E16" s="131"/>
      <c r="F16" s="126" t="s">
        <v>190</v>
      </c>
      <c r="G16" s="128"/>
      <c r="H16" s="129"/>
    </row>
    <row r="17" ht="15" thickTop="1" x14ac:dyDescent="0.15"/>
  </sheetData>
  <sheetProtection algorithmName="SHA-512" hashValue="l1CDnz2t+3ofDAN8ryXrO9zrX6dDqybHFxu2IXrXDWdaHgi+me362btq8oUNe5vRXRS1fsKEQeAPBKYXL4FX2w==" saltValue="+PYoGDCrC0AUpHYGNuQ7Vg==" spinCount="100000" sheet="1"/>
  <mergeCells count="21">
    <mergeCell ref="F2:H2"/>
    <mergeCell ref="D5:H5"/>
    <mergeCell ref="D6:H6"/>
    <mergeCell ref="D7:H7"/>
    <mergeCell ref="D8:H8"/>
    <mergeCell ref="B4:H4"/>
    <mergeCell ref="B6:C6"/>
    <mergeCell ref="B5:C5"/>
    <mergeCell ref="B7:C7"/>
    <mergeCell ref="B16:C16"/>
    <mergeCell ref="F11:G11"/>
    <mergeCell ref="B8:C8"/>
    <mergeCell ref="B9:C9"/>
    <mergeCell ref="D11:E11"/>
    <mergeCell ref="D9:H9"/>
    <mergeCell ref="F12:G12"/>
    <mergeCell ref="F14:G14"/>
    <mergeCell ref="B13:C13"/>
    <mergeCell ref="F13:G13"/>
    <mergeCell ref="B12:C12"/>
    <mergeCell ref="B14:C14"/>
  </mergeCells>
  <phoneticPr fontId="15"/>
  <conditionalFormatting sqref="D5:H9 D12:D14">
    <cfRule type="containsBlanks" dxfId="21" priority="4" stopIfTrue="1">
      <formula>LEN(TRIM(D5))=0</formula>
    </cfRule>
  </conditionalFormatting>
  <conditionalFormatting sqref="F12:G14">
    <cfRule type="containsBlanks" dxfId="20" priority="2" stopIfTrue="1">
      <formula>LEN(TRIM(F12))=0</formula>
    </cfRule>
  </conditionalFormatting>
  <conditionalFormatting sqref="E16">
    <cfRule type="containsBlanks" dxfId="19" priority="1" stopIfTrue="1">
      <formula>LEN(TRIM(E16))=0</formula>
    </cfRule>
  </conditionalFormatting>
  <dataValidations count="2">
    <dataValidation type="decimal" operator="greaterThan" allowBlank="1" showInputMessage="1" showErrorMessage="1" sqref="D12:D14">
      <formula1>0</formula1>
    </dataValidation>
    <dataValidation type="list" allowBlank="1" showInputMessage="1" showErrorMessage="1" sqref="F12:G12 F13:G13 F14:G14">
      <formula1>$K$5:$K$6</formula1>
    </dataValidation>
  </dataValidations>
  <hyperlinks>
    <hyperlink ref="F2:H2" location="TOP!A1" display="TOPページへ戻る"/>
  </hyperlinks>
  <pageMargins left="0.7" right="0.7" top="0.75" bottom="0.75" header="0.3" footer="0.3"/>
  <pageSetup paperSize="9" scale="12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sheetPr>
  <dimension ref="A1:V98"/>
  <sheetViews>
    <sheetView showGridLines="0" zoomScaleNormal="100" workbookViewId="0">
      <selection activeCell="L7" sqref="L7"/>
    </sheetView>
  </sheetViews>
  <sheetFormatPr defaultRowHeight="13.5" x14ac:dyDescent="0.15"/>
  <cols>
    <col min="1" max="3" width="10.25" style="40" customWidth="1"/>
    <col min="4" max="4" width="2.25" style="40" customWidth="1"/>
    <col min="5" max="5" width="4.25" style="40" customWidth="1"/>
    <col min="6" max="8" width="3.5" style="40" customWidth="1"/>
    <col min="9" max="9" width="2.25" style="40" customWidth="1"/>
    <col min="10" max="10" width="4.875" style="40" customWidth="1"/>
    <col min="11" max="13" width="3.5" style="40" customWidth="1"/>
    <col min="14" max="14" width="2.25" style="40" customWidth="1"/>
    <col min="15" max="15" width="4.625" style="40" customWidth="1"/>
    <col min="16" max="17" width="3.5" style="40" customWidth="1"/>
    <col min="18" max="18" width="3.5" style="40" bestFit="1" customWidth="1"/>
    <col min="19" max="16384" width="9" style="40"/>
  </cols>
  <sheetData>
    <row r="1" spans="1:22" ht="18" customHeight="1" thickBot="1" x14ac:dyDescent="0.2">
      <c r="T1" s="122" t="s">
        <v>196</v>
      </c>
    </row>
    <row r="2" spans="1:22" ht="18" customHeight="1" thickTop="1" x14ac:dyDescent="0.15">
      <c r="T2" s="305" t="s">
        <v>107</v>
      </c>
      <c r="U2" s="306"/>
      <c r="V2" s="307"/>
    </row>
    <row r="3" spans="1:22" ht="18" customHeight="1" thickBot="1" x14ac:dyDescent="0.2">
      <c r="L3" s="41" t="s">
        <v>35</v>
      </c>
      <c r="M3" s="42"/>
      <c r="N3" s="42"/>
      <c r="O3" s="43"/>
      <c r="P3" s="313"/>
      <c r="Q3" s="314"/>
      <c r="R3" s="315"/>
      <c r="T3" s="308"/>
      <c r="U3" s="309"/>
      <c r="V3" s="310"/>
    </row>
    <row r="4" spans="1:22" ht="18" customHeight="1" thickTop="1" x14ac:dyDescent="0.15"/>
    <row r="5" spans="1:22" ht="18" customHeight="1" x14ac:dyDescent="0.15">
      <c r="A5" s="312" t="s">
        <v>49</v>
      </c>
      <c r="B5" s="312"/>
      <c r="C5" s="312"/>
      <c r="D5" s="312"/>
      <c r="E5" s="312"/>
      <c r="F5" s="312"/>
      <c r="G5" s="312"/>
      <c r="H5" s="312"/>
      <c r="I5" s="312"/>
      <c r="J5" s="312"/>
      <c r="K5" s="312"/>
      <c r="L5" s="312"/>
      <c r="M5" s="312"/>
      <c r="N5" s="312"/>
      <c r="O5" s="312"/>
      <c r="P5" s="312"/>
      <c r="Q5" s="312"/>
      <c r="R5" s="312"/>
    </row>
    <row r="6" spans="1:22" ht="18" customHeight="1" x14ac:dyDescent="0.15">
      <c r="A6" s="44"/>
      <c r="B6" s="44"/>
      <c r="C6" s="44"/>
      <c r="D6" s="44"/>
      <c r="E6" s="44"/>
      <c r="F6" s="44"/>
      <c r="G6" s="44"/>
      <c r="H6" s="44"/>
      <c r="I6" s="44"/>
      <c r="J6" s="44"/>
      <c r="K6" s="44"/>
      <c r="L6" s="44"/>
      <c r="M6" s="44"/>
      <c r="N6" s="44"/>
      <c r="O6" s="44"/>
      <c r="P6" s="44"/>
      <c r="Q6" s="44"/>
      <c r="R6" s="44"/>
    </row>
    <row r="7" spans="1:22" ht="18" customHeight="1" x14ac:dyDescent="0.15">
      <c r="K7" s="45" t="s">
        <v>36</v>
      </c>
      <c r="L7" s="39"/>
      <c r="M7" s="45" t="s">
        <v>37</v>
      </c>
      <c r="N7" s="311"/>
      <c r="O7" s="311"/>
      <c r="P7" s="40" t="s">
        <v>38</v>
      </c>
      <c r="Q7" s="39"/>
      <c r="R7" s="40" t="s">
        <v>39</v>
      </c>
    </row>
    <row r="8" spans="1:22" ht="18" customHeight="1" x14ac:dyDescent="0.15"/>
    <row r="9" spans="1:22" ht="18" customHeight="1" x14ac:dyDescent="0.15">
      <c r="A9" s="40" t="s">
        <v>187</v>
      </c>
    </row>
    <row r="10" spans="1:22" ht="18" customHeight="1" x14ac:dyDescent="0.15"/>
    <row r="11" spans="1:22" ht="27" customHeight="1" x14ac:dyDescent="0.15">
      <c r="E11" s="46" t="s">
        <v>40</v>
      </c>
      <c r="H11" s="46"/>
      <c r="I11" s="304" t="str">
        <f>IF(基本情報!D5="","",基本情報!D5)</f>
        <v/>
      </c>
      <c r="J11" s="304"/>
      <c r="K11" s="304"/>
      <c r="L11" s="304"/>
      <c r="M11" s="304"/>
      <c r="N11" s="304"/>
      <c r="O11" s="304"/>
      <c r="P11" s="304"/>
      <c r="Q11" s="304"/>
      <c r="R11" s="304"/>
    </row>
    <row r="12" spans="1:22" ht="27" customHeight="1" x14ac:dyDescent="0.15">
      <c r="E12" s="46" t="s">
        <v>41</v>
      </c>
      <c r="H12" s="46"/>
      <c r="I12" s="304" t="str">
        <f>IF(基本情報!D6="","",基本情報!D6)</f>
        <v/>
      </c>
      <c r="J12" s="304"/>
      <c r="K12" s="304"/>
      <c r="L12" s="304"/>
      <c r="M12" s="304"/>
      <c r="N12" s="304"/>
      <c r="O12" s="304"/>
      <c r="P12" s="304"/>
      <c r="Q12" s="304"/>
      <c r="R12" s="304"/>
    </row>
    <row r="13" spans="1:22" ht="27" customHeight="1" x14ac:dyDescent="0.15">
      <c r="E13" s="46" t="s">
        <v>42</v>
      </c>
      <c r="H13" s="46"/>
      <c r="I13" s="304" t="str">
        <f>IF(基本情報!D7="","",基本情報!D7)</f>
        <v/>
      </c>
      <c r="J13" s="304"/>
      <c r="K13" s="304"/>
      <c r="L13" s="304"/>
      <c r="M13" s="304"/>
      <c r="N13" s="304"/>
      <c r="O13" s="304"/>
      <c r="P13" s="304"/>
      <c r="Q13" s="304"/>
      <c r="R13" s="304"/>
    </row>
    <row r="14" spans="1:22" ht="27" customHeight="1" x14ac:dyDescent="0.15">
      <c r="E14" s="46" t="s">
        <v>43</v>
      </c>
      <c r="H14" s="46"/>
      <c r="I14" s="304" t="str">
        <f>IF(基本情報!D8="","",基本情報!D8)</f>
        <v/>
      </c>
      <c r="J14" s="304"/>
      <c r="K14" s="304"/>
      <c r="L14" s="304"/>
      <c r="M14" s="304"/>
      <c r="N14" s="304"/>
      <c r="O14" s="304"/>
      <c r="P14" s="304"/>
      <c r="Q14" s="304"/>
      <c r="R14" s="304"/>
    </row>
    <row r="15" spans="1:22" ht="27" customHeight="1" x14ac:dyDescent="0.15">
      <c r="E15" s="46" t="s">
        <v>44</v>
      </c>
      <c r="H15" s="46"/>
      <c r="I15" s="304" t="str">
        <f>IF(基本情報!D9="","",基本情報!D9)</f>
        <v/>
      </c>
      <c r="J15" s="304"/>
      <c r="K15" s="304"/>
      <c r="L15" s="304"/>
      <c r="M15" s="304"/>
      <c r="N15" s="304"/>
      <c r="O15" s="304"/>
      <c r="P15" s="304"/>
      <c r="Q15" s="304"/>
      <c r="R15" s="304"/>
    </row>
    <row r="16" spans="1:22" ht="18" customHeight="1" x14ac:dyDescent="0.15"/>
    <row r="17" spans="1:18" ht="18" customHeight="1" x14ac:dyDescent="0.15">
      <c r="A17" s="132" t="str">
        <f>CONCATENATE("　汚濁負荷量の測定等に係る実施細目に基づき、",IF(基本情報!E16="","　",基本情報!D16),IF(基本情報!E16="","　",基本情報!E16),"年 ",'報告書(4-6月)'!G21,"月 から ",IF(基本情報!E16="","　",基本情報!D16),IF(基本情報!E16="","　",基本情報!E16),"年 ",'報告書(4-6月)'!Q21,"月")</f>
        <v>　汚濁負荷量の測定等に係る実施細目に基づき、　　年 4月 から 　　年 6月</v>
      </c>
      <c r="B17" s="47"/>
      <c r="C17" s="47"/>
      <c r="D17" s="47"/>
      <c r="E17" s="47"/>
      <c r="F17" s="47"/>
      <c r="G17" s="47"/>
      <c r="H17" s="47"/>
      <c r="I17" s="132"/>
      <c r="J17" s="132"/>
      <c r="K17" s="47"/>
      <c r="L17" s="117"/>
      <c r="M17" s="47"/>
      <c r="N17" s="47"/>
      <c r="O17" s="47"/>
      <c r="P17" s="117"/>
      <c r="Q17" s="47"/>
      <c r="R17" s="47"/>
    </row>
    <row r="18" spans="1:18" ht="18" customHeight="1" x14ac:dyDescent="0.15">
      <c r="A18" s="132" t="s">
        <v>222</v>
      </c>
      <c r="B18" s="47"/>
      <c r="C18" s="47"/>
      <c r="D18" s="47"/>
      <c r="E18" s="47"/>
      <c r="F18" s="47"/>
      <c r="G18" s="47"/>
      <c r="H18" s="47"/>
      <c r="I18" s="47"/>
      <c r="J18" s="47"/>
      <c r="K18" s="47"/>
      <c r="L18" s="47"/>
      <c r="M18" s="47"/>
      <c r="N18" s="47"/>
      <c r="O18" s="47"/>
      <c r="P18" s="47"/>
      <c r="Q18" s="47"/>
      <c r="R18" s="47"/>
    </row>
    <row r="19" spans="1:18" ht="18" customHeight="1" x14ac:dyDescent="0.15"/>
    <row r="20" spans="1:18" ht="18" customHeight="1" thickBot="1" x14ac:dyDescent="0.2">
      <c r="A20" s="40" t="s">
        <v>45</v>
      </c>
    </row>
    <row r="21" spans="1:18" ht="28.5" customHeight="1" x14ac:dyDescent="0.15">
      <c r="A21" s="48" t="s">
        <v>73</v>
      </c>
      <c r="B21" s="49"/>
      <c r="C21" s="50"/>
      <c r="D21" s="275" t="str">
        <f>IF(基本情報!$E$16="","",CONCATENATE(基本情報!$D$16,基本情報!$E$16))</f>
        <v/>
      </c>
      <c r="E21" s="276"/>
      <c r="F21" s="51" t="s">
        <v>37</v>
      </c>
      <c r="G21" s="118">
        <v>4</v>
      </c>
      <c r="H21" s="52" t="s">
        <v>38</v>
      </c>
      <c r="I21" s="275" t="str">
        <f>IF($D$21="","",$D$21)</f>
        <v/>
      </c>
      <c r="J21" s="276"/>
      <c r="K21" s="51" t="s">
        <v>37</v>
      </c>
      <c r="L21" s="118">
        <v>5</v>
      </c>
      <c r="M21" s="52" t="s">
        <v>38</v>
      </c>
      <c r="N21" s="275" t="str">
        <f>IF($D$21="","",$D$21)</f>
        <v/>
      </c>
      <c r="O21" s="276"/>
      <c r="P21" s="51" t="s">
        <v>37</v>
      </c>
      <c r="Q21" s="118">
        <v>6</v>
      </c>
      <c r="R21" s="53" t="s">
        <v>38</v>
      </c>
    </row>
    <row r="22" spans="1:18" ht="20.25" customHeight="1" x14ac:dyDescent="0.15">
      <c r="A22" s="54" t="s">
        <v>54</v>
      </c>
      <c r="B22" s="42"/>
      <c r="C22" s="43"/>
      <c r="D22" s="256">
        <f>IF(COUNT('記録表(4月)'!F5:F35)=0,0,COUNT('記録表(4月)'!F5:F35))</f>
        <v>0</v>
      </c>
      <c r="E22" s="257"/>
      <c r="F22" s="55" t="s">
        <v>74</v>
      </c>
      <c r="G22" s="133">
        <f>IF(COUNTA('記録表(4月)'!$B$5:$B$35)=COUNTA('記録表(4月)'!$F$5:$F$35),0,COUNTA('記録表(4月)'!$B$5:$B$35)-COUNTA('記録表(4月)'!$F$5:$F$35))</f>
        <v>0</v>
      </c>
      <c r="H22" s="56" t="s">
        <v>75</v>
      </c>
      <c r="I22" s="256">
        <f>IF(COUNT('記録表(5月)'!F5:F35)=0,0,COUNT('記録表(5月)'!F5:F35))</f>
        <v>0</v>
      </c>
      <c r="J22" s="257"/>
      <c r="K22" s="55" t="s">
        <v>74</v>
      </c>
      <c r="L22" s="133">
        <f>IF(COUNTA('記録表(5月)'!$B$5:$B$35)=COUNTA('記録表(5月)'!$F$5:$F$35),0,COUNTA('記録表(5月)'!$B$5:$B$35)-COUNTA('記録表(5月)'!$F$5:$F$35))</f>
        <v>0</v>
      </c>
      <c r="M22" s="56" t="s">
        <v>75</v>
      </c>
      <c r="N22" s="256">
        <f>IF(COUNT('記録表(6月)'!F5:F35)=0,0,COUNT('記録表(6月)'!F5:F35))</f>
        <v>0</v>
      </c>
      <c r="O22" s="257"/>
      <c r="P22" s="55" t="s">
        <v>74</v>
      </c>
      <c r="Q22" s="133">
        <f>IF(COUNTA('記録表(6月)'!$B$5:$B$35)=COUNTA('記録表(6月)'!$F$5:$F$35),0,COUNTA('記録表(6月)'!$B$5:$B$35)-COUNTA('記録表(6月)'!$F$5:$F$35))</f>
        <v>0</v>
      </c>
      <c r="R22" s="57" t="s">
        <v>75</v>
      </c>
    </row>
    <row r="23" spans="1:18" ht="20.25" customHeight="1" thickBot="1" x14ac:dyDescent="0.2">
      <c r="A23" s="58" t="s">
        <v>83</v>
      </c>
      <c r="B23" s="59"/>
      <c r="C23" s="60"/>
      <c r="D23" s="282"/>
      <c r="E23" s="282"/>
      <c r="F23" s="282"/>
      <c r="G23" s="282"/>
      <c r="H23" s="282"/>
      <c r="I23" s="282"/>
      <c r="J23" s="282"/>
      <c r="K23" s="282"/>
      <c r="L23" s="282"/>
      <c r="M23" s="282"/>
      <c r="N23" s="282"/>
      <c r="O23" s="282"/>
      <c r="P23" s="282"/>
      <c r="Q23" s="282"/>
      <c r="R23" s="284"/>
    </row>
    <row r="24" spans="1:18" ht="20.25" customHeight="1" x14ac:dyDescent="0.15">
      <c r="A24" s="61" t="s">
        <v>84</v>
      </c>
      <c r="B24" s="51"/>
      <c r="C24" s="52"/>
      <c r="D24" s="283" t="str">
        <f>'記録表(4月)'!I42</f>
        <v/>
      </c>
      <c r="E24" s="283"/>
      <c r="F24" s="283"/>
      <c r="G24" s="283"/>
      <c r="H24" s="283"/>
      <c r="I24" s="283" t="str">
        <f>'記録表(5月)'!I42</f>
        <v/>
      </c>
      <c r="J24" s="283"/>
      <c r="K24" s="283"/>
      <c r="L24" s="283"/>
      <c r="M24" s="283"/>
      <c r="N24" s="283" t="str">
        <f>'記録表(6月)'!I42</f>
        <v/>
      </c>
      <c r="O24" s="283"/>
      <c r="P24" s="283"/>
      <c r="Q24" s="283"/>
      <c r="R24" s="285"/>
    </row>
    <row r="25" spans="1:18" ht="20.25" customHeight="1" x14ac:dyDescent="0.15">
      <c r="A25" s="54" t="s">
        <v>85</v>
      </c>
      <c r="B25" s="42"/>
      <c r="C25" s="43"/>
      <c r="D25" s="273" t="str">
        <f>IF(COUNT('記録表(4月)'!I5:I35)=1,"",'記録表(4月)'!I43)</f>
        <v/>
      </c>
      <c r="E25" s="273"/>
      <c r="F25" s="273"/>
      <c r="G25" s="273"/>
      <c r="H25" s="273"/>
      <c r="I25" s="273" t="str">
        <f>IF(COUNT('記録表(5月)'!I5:I35)=1,"",'記録表(5月)'!I43)</f>
        <v/>
      </c>
      <c r="J25" s="273"/>
      <c r="K25" s="273"/>
      <c r="L25" s="273"/>
      <c r="M25" s="273"/>
      <c r="N25" s="273" t="str">
        <f>IF(COUNT('記録表(6月)'!I5:I35)=1,"",'記録表(6月)'!I43)</f>
        <v/>
      </c>
      <c r="O25" s="273"/>
      <c r="P25" s="273"/>
      <c r="Q25" s="273"/>
      <c r="R25" s="286"/>
    </row>
    <row r="26" spans="1:18" ht="20.25" customHeight="1" thickBot="1" x14ac:dyDescent="0.2">
      <c r="A26" s="58" t="s">
        <v>86</v>
      </c>
      <c r="B26" s="59"/>
      <c r="C26" s="60"/>
      <c r="D26" s="274" t="str">
        <f>IF(COUNT('記録表(4月)'!I5:I35)=1,"",'記録表(4月)'!I44)</f>
        <v/>
      </c>
      <c r="E26" s="274"/>
      <c r="F26" s="274"/>
      <c r="G26" s="274"/>
      <c r="H26" s="274"/>
      <c r="I26" s="274" t="str">
        <f>IF(COUNT('記録表(5月)'!I5:I35)=1,"",'記録表(5月)'!I44)</f>
        <v/>
      </c>
      <c r="J26" s="274"/>
      <c r="K26" s="274"/>
      <c r="L26" s="274"/>
      <c r="M26" s="274"/>
      <c r="N26" s="274" t="str">
        <f>IF(COUNT('記録表(6月)'!I5:I35)=1,"",'記録表(6月)'!I44)</f>
        <v/>
      </c>
      <c r="O26" s="274"/>
      <c r="P26" s="274"/>
      <c r="Q26" s="274"/>
      <c r="R26" s="287"/>
    </row>
    <row r="27" spans="1:18" ht="20.25" customHeight="1" x14ac:dyDescent="0.15">
      <c r="A27" s="61" t="s">
        <v>55</v>
      </c>
      <c r="B27" s="51"/>
      <c r="C27" s="52"/>
      <c r="D27" s="254" t="str">
        <f>'記録表(4月)'!F42</f>
        <v/>
      </c>
      <c r="E27" s="254"/>
      <c r="F27" s="254"/>
      <c r="G27" s="254"/>
      <c r="H27" s="254"/>
      <c r="I27" s="254" t="str">
        <f>'記録表(5月)'!F42</f>
        <v/>
      </c>
      <c r="J27" s="254"/>
      <c r="K27" s="254"/>
      <c r="L27" s="254"/>
      <c r="M27" s="254"/>
      <c r="N27" s="254" t="str">
        <f>'記録表(6月)'!F42</f>
        <v/>
      </c>
      <c r="O27" s="254"/>
      <c r="P27" s="254"/>
      <c r="Q27" s="254"/>
      <c r="R27" s="255"/>
    </row>
    <row r="28" spans="1:18" ht="20.25" customHeight="1" x14ac:dyDescent="0.15">
      <c r="A28" s="54" t="s">
        <v>46</v>
      </c>
      <c r="B28" s="42"/>
      <c r="C28" s="43"/>
      <c r="D28" s="280" t="str">
        <f>IF(COUNT('記録表(4月)'!F5:F35)=1,"",'記録表(4月)'!F43)</f>
        <v/>
      </c>
      <c r="E28" s="280"/>
      <c r="F28" s="280"/>
      <c r="G28" s="280"/>
      <c r="H28" s="280"/>
      <c r="I28" s="280" t="str">
        <f>IF(COUNT('記録表(5月)'!F5:F35)=1,"",'記録表(5月)'!F43)</f>
        <v/>
      </c>
      <c r="J28" s="280"/>
      <c r="K28" s="280"/>
      <c r="L28" s="280"/>
      <c r="M28" s="280"/>
      <c r="N28" s="280" t="str">
        <f>IF(COUNT('記録表(6月)'!F5:F35)=1,"",'記録表(6月)'!F43)</f>
        <v/>
      </c>
      <c r="O28" s="280"/>
      <c r="P28" s="280"/>
      <c r="Q28" s="280"/>
      <c r="R28" s="281"/>
    </row>
    <row r="29" spans="1:18" ht="20.25" customHeight="1" thickBot="1" x14ac:dyDescent="0.2">
      <c r="A29" s="58" t="s">
        <v>58</v>
      </c>
      <c r="B29" s="59"/>
      <c r="C29" s="60"/>
      <c r="D29" s="278" t="str">
        <f>IF(COUNT('記録表(4月)'!F5:F35)=1,"",'記録表(4月)'!F44)</f>
        <v/>
      </c>
      <c r="E29" s="278"/>
      <c r="F29" s="278"/>
      <c r="G29" s="278"/>
      <c r="H29" s="278"/>
      <c r="I29" s="278" t="str">
        <f>IF(COUNT('記録表(5月)'!F5:F35)=1,"",'記録表(5月)'!F44)</f>
        <v/>
      </c>
      <c r="J29" s="278"/>
      <c r="K29" s="278"/>
      <c r="L29" s="278"/>
      <c r="M29" s="278"/>
      <c r="N29" s="278" t="str">
        <f>IF(COUNT('記録表(6月)'!F5:F35)=1,"",'記録表(6月)'!F44)</f>
        <v/>
      </c>
      <c r="O29" s="278"/>
      <c r="P29" s="278"/>
      <c r="Q29" s="278"/>
      <c r="R29" s="279"/>
    </row>
    <row r="30" spans="1:18" ht="20.25" customHeight="1" x14ac:dyDescent="0.15">
      <c r="A30" s="61" t="s">
        <v>56</v>
      </c>
      <c r="B30" s="51"/>
      <c r="C30" s="52"/>
      <c r="D30" s="254" t="str">
        <f>'記録表(4月)'!J42</f>
        <v/>
      </c>
      <c r="E30" s="254"/>
      <c r="F30" s="254"/>
      <c r="G30" s="254"/>
      <c r="H30" s="254"/>
      <c r="I30" s="254" t="str">
        <f>'記録表(5月)'!J42</f>
        <v/>
      </c>
      <c r="J30" s="254"/>
      <c r="K30" s="254"/>
      <c r="L30" s="254"/>
      <c r="M30" s="254"/>
      <c r="N30" s="254" t="str">
        <f>'記録表(6月)'!J42</f>
        <v/>
      </c>
      <c r="O30" s="254"/>
      <c r="P30" s="254"/>
      <c r="Q30" s="254"/>
      <c r="R30" s="255"/>
    </row>
    <row r="31" spans="1:18" ht="20.25" customHeight="1" x14ac:dyDescent="0.15">
      <c r="A31" s="54" t="s">
        <v>57</v>
      </c>
      <c r="B31" s="42"/>
      <c r="C31" s="43"/>
      <c r="D31" s="280" t="str">
        <f>IF(COUNT('記録表(4月)'!J5:J35)=1,"",'記録表(4月)'!J43)</f>
        <v/>
      </c>
      <c r="E31" s="280"/>
      <c r="F31" s="280"/>
      <c r="G31" s="280"/>
      <c r="H31" s="280"/>
      <c r="I31" s="280" t="str">
        <f>IF(COUNT('記録表(5月)'!J5:J35)=1,"",'記録表(5月)'!J43)</f>
        <v/>
      </c>
      <c r="J31" s="280"/>
      <c r="K31" s="280"/>
      <c r="L31" s="280"/>
      <c r="M31" s="280"/>
      <c r="N31" s="280" t="str">
        <f>IF(COUNT('記録表(6月)'!J5:J35)=1,"",'記録表(6月)'!J43)</f>
        <v/>
      </c>
      <c r="O31" s="280"/>
      <c r="P31" s="280"/>
      <c r="Q31" s="280"/>
      <c r="R31" s="281"/>
    </row>
    <row r="32" spans="1:18" ht="20.25" customHeight="1" thickBot="1" x14ac:dyDescent="0.2">
      <c r="A32" s="58" t="s">
        <v>53</v>
      </c>
      <c r="B32" s="59"/>
      <c r="C32" s="60"/>
      <c r="D32" s="278" t="str">
        <f>IF(COUNT('記録表(4月)'!J5:J35)=1,"",'記録表(4月)'!J44)</f>
        <v/>
      </c>
      <c r="E32" s="278"/>
      <c r="F32" s="278"/>
      <c r="G32" s="278"/>
      <c r="H32" s="278"/>
      <c r="I32" s="278" t="str">
        <f>IF(COUNT('記録表(5月)'!J5:J35)=1,"",'記録表(5月)'!J44)</f>
        <v/>
      </c>
      <c r="J32" s="278"/>
      <c r="K32" s="278"/>
      <c r="L32" s="278"/>
      <c r="M32" s="278"/>
      <c r="N32" s="278" t="str">
        <f>IF(COUNT('記録表(6月)'!J5:J35)=1,"",'記録表(6月)'!J44)</f>
        <v/>
      </c>
      <c r="O32" s="278"/>
      <c r="P32" s="278"/>
      <c r="Q32" s="278"/>
      <c r="R32" s="279"/>
    </row>
    <row r="33" spans="1:18" ht="20.25" customHeight="1" x14ac:dyDescent="0.15">
      <c r="A33" s="61" t="s">
        <v>76</v>
      </c>
      <c r="B33" s="51"/>
      <c r="C33" s="52"/>
      <c r="D33" s="254" t="str">
        <f>IF(基本情報!D12="","",基本情報!D12)</f>
        <v/>
      </c>
      <c r="E33" s="254"/>
      <c r="F33" s="254"/>
      <c r="G33" s="254"/>
      <c r="H33" s="254"/>
      <c r="I33" s="254" t="str">
        <f>IF(基本情報!D12="","",基本情報!D12)</f>
        <v/>
      </c>
      <c r="J33" s="254"/>
      <c r="K33" s="254"/>
      <c r="L33" s="254"/>
      <c r="M33" s="254"/>
      <c r="N33" s="254" t="str">
        <f>IF(基本情報!D12="","",基本情報!D12)</f>
        <v/>
      </c>
      <c r="O33" s="254"/>
      <c r="P33" s="254"/>
      <c r="Q33" s="254"/>
      <c r="R33" s="255"/>
    </row>
    <row r="34" spans="1:18" ht="20.25" customHeight="1" x14ac:dyDescent="0.15">
      <c r="A34" s="54" t="s">
        <v>59</v>
      </c>
      <c r="B34" s="42"/>
      <c r="C34" s="43"/>
      <c r="D34" s="289">
        <f>IF(COUNT('記録表(4月)'!J5:J35)=0,0,COUNTIF('記録表(4月)'!J5:J35,"&gt;"&amp;'報告書(4-6月)'!D33:H33))</f>
        <v>0</v>
      </c>
      <c r="E34" s="289"/>
      <c r="F34" s="289"/>
      <c r="G34" s="289"/>
      <c r="H34" s="289"/>
      <c r="I34" s="289">
        <f>IF(COUNT('記録表(5月)'!J5:J35)=0,0,COUNTIF('記録表(5月)'!J5:J35,"&gt;"&amp;'報告書(4-6月)'!I33))</f>
        <v>0</v>
      </c>
      <c r="J34" s="289"/>
      <c r="K34" s="289"/>
      <c r="L34" s="289"/>
      <c r="M34" s="289"/>
      <c r="N34" s="289">
        <f>IF(COUNT('記録表(6月)'!J5:J35)=0,0,COUNTIF('記録表(6月)'!J5:J35,"&gt;"&amp;'報告書(4-6月)'!N33))</f>
        <v>0</v>
      </c>
      <c r="O34" s="289"/>
      <c r="P34" s="289"/>
      <c r="Q34" s="289"/>
      <c r="R34" s="295"/>
    </row>
    <row r="35" spans="1:18" ht="14.25" customHeight="1" x14ac:dyDescent="0.15">
      <c r="A35" s="234" t="s">
        <v>47</v>
      </c>
      <c r="B35" s="235"/>
      <c r="C35" s="236"/>
      <c r="D35" s="62"/>
      <c r="E35" s="268"/>
      <c r="F35" s="268"/>
      <c r="G35" s="269" t="s">
        <v>50</v>
      </c>
      <c r="H35" s="270"/>
      <c r="I35" s="5"/>
      <c r="J35" s="268"/>
      <c r="K35" s="268"/>
      <c r="L35" s="269" t="s">
        <v>50</v>
      </c>
      <c r="M35" s="270"/>
      <c r="N35" s="5"/>
      <c r="O35" s="268"/>
      <c r="P35" s="268"/>
      <c r="Q35" s="269" t="s">
        <v>50</v>
      </c>
      <c r="R35" s="293"/>
    </row>
    <row r="36" spans="1:18" ht="14.25" customHeight="1" x14ac:dyDescent="0.15">
      <c r="A36" s="237"/>
      <c r="B36" s="238"/>
      <c r="C36" s="239"/>
      <c r="D36" s="63"/>
      <c r="E36" s="277"/>
      <c r="F36" s="277"/>
      <c r="G36" s="271"/>
      <c r="H36" s="272"/>
      <c r="I36" s="6"/>
      <c r="J36" s="277"/>
      <c r="K36" s="277"/>
      <c r="L36" s="271"/>
      <c r="M36" s="272"/>
      <c r="N36" s="6"/>
      <c r="O36" s="277"/>
      <c r="P36" s="277"/>
      <c r="Q36" s="271"/>
      <c r="R36" s="294"/>
    </row>
    <row r="37" spans="1:18" ht="18.75" customHeight="1" thickBot="1" x14ac:dyDescent="0.2">
      <c r="A37" s="240"/>
      <c r="B37" s="241"/>
      <c r="C37" s="242"/>
      <c r="D37" s="64"/>
      <c r="E37" s="65" t="s">
        <v>51</v>
      </c>
      <c r="F37" s="243" t="str">
        <f>IF(E36="","",ROUND(E35/E36*100,1))</f>
        <v/>
      </c>
      <c r="G37" s="243"/>
      <c r="H37" s="66" t="s">
        <v>52</v>
      </c>
      <c r="I37" s="64"/>
      <c r="J37" s="65" t="s">
        <v>51</v>
      </c>
      <c r="K37" s="243" t="str">
        <f>IF(J36="","",ROUND(J35/J36*100,1))</f>
        <v/>
      </c>
      <c r="L37" s="243"/>
      <c r="M37" s="66" t="s">
        <v>52</v>
      </c>
      <c r="N37" s="64"/>
      <c r="O37" s="65" t="s">
        <v>51</v>
      </c>
      <c r="P37" s="243" t="str">
        <f>IF(O36="","",ROUND(O35/O36*100,1))</f>
        <v/>
      </c>
      <c r="Q37" s="243"/>
      <c r="R37" s="67" t="s">
        <v>52</v>
      </c>
    </row>
    <row r="38" spans="1:18" ht="20.25" customHeight="1" x14ac:dyDescent="0.15">
      <c r="A38" s="61" t="s">
        <v>87</v>
      </c>
      <c r="B38" s="51"/>
      <c r="C38" s="52"/>
      <c r="D38" s="283" t="str">
        <f>IF(COUNT(B86:B88)=0,"",MAX(B86:B88))</f>
        <v/>
      </c>
      <c r="E38" s="283"/>
      <c r="F38" s="283"/>
      <c r="G38" s="283"/>
      <c r="H38" s="283"/>
      <c r="I38" s="290" t="str">
        <f>IF(D38="","",VLOOKUP(D38,B86:C97,2,FALSE))</f>
        <v/>
      </c>
      <c r="J38" s="291"/>
      <c r="K38" s="291"/>
      <c r="L38" s="291"/>
      <c r="M38" s="291"/>
      <c r="N38" s="291"/>
      <c r="O38" s="291"/>
      <c r="P38" s="291"/>
      <c r="Q38" s="291"/>
      <c r="R38" s="292"/>
    </row>
    <row r="39" spans="1:18" ht="20.25" customHeight="1" thickBot="1" x14ac:dyDescent="0.2">
      <c r="A39" s="58" t="s">
        <v>48</v>
      </c>
      <c r="B39" s="59"/>
      <c r="C39" s="60"/>
      <c r="D39" s="244" t="str">
        <f>IF(COUNT(D86:E88)=0,"",MAX(D86:E88))</f>
        <v/>
      </c>
      <c r="E39" s="244"/>
      <c r="F39" s="244"/>
      <c r="G39" s="244"/>
      <c r="H39" s="244"/>
      <c r="I39" s="225" t="str">
        <f>IF(D39="","",VLOOKUP(D39,D86:H97,3,FALSE))</f>
        <v/>
      </c>
      <c r="J39" s="226"/>
      <c r="K39" s="226"/>
      <c r="L39" s="226"/>
      <c r="M39" s="226"/>
      <c r="N39" s="226"/>
      <c r="O39" s="226"/>
      <c r="P39" s="226"/>
      <c r="Q39" s="226"/>
      <c r="R39" s="227"/>
    </row>
    <row r="41" spans="1:18" s="1" customFormat="1" x14ac:dyDescent="0.15"/>
    <row r="42" spans="1:18" s="1" customFormat="1" ht="18" customHeight="1" thickBot="1" x14ac:dyDescent="0.2">
      <c r="A42" s="1" t="s">
        <v>60</v>
      </c>
    </row>
    <row r="43" spans="1:18" s="1" customFormat="1" ht="28.5" customHeight="1" x14ac:dyDescent="0.15">
      <c r="A43" s="7" t="s">
        <v>73</v>
      </c>
      <c r="B43" s="8"/>
      <c r="C43" s="9"/>
      <c r="D43" s="275" t="str">
        <f>IF($D$21="","",$D$21)</f>
        <v/>
      </c>
      <c r="E43" s="276"/>
      <c r="F43" s="10" t="s">
        <v>37</v>
      </c>
      <c r="G43" s="118">
        <f>IF(G21="","",G21)</f>
        <v>4</v>
      </c>
      <c r="H43" s="11" t="s">
        <v>38</v>
      </c>
      <c r="I43" s="275" t="str">
        <f>IF($D$21="","",$D$21)</f>
        <v/>
      </c>
      <c r="J43" s="276"/>
      <c r="K43" s="10" t="s">
        <v>37</v>
      </c>
      <c r="L43" s="118">
        <f>IF(L21="","",L21)</f>
        <v>5</v>
      </c>
      <c r="M43" s="11" t="s">
        <v>38</v>
      </c>
      <c r="N43" s="275" t="str">
        <f>IF($D$21="","",$D$21)</f>
        <v/>
      </c>
      <c r="O43" s="276"/>
      <c r="P43" s="10" t="s">
        <v>37</v>
      </c>
      <c r="Q43" s="118">
        <f>IF(Q21="","",Q21)</f>
        <v>6</v>
      </c>
      <c r="R43" s="12" t="s">
        <v>38</v>
      </c>
    </row>
    <row r="44" spans="1:18" s="1" customFormat="1" ht="20.25" customHeight="1" x14ac:dyDescent="0.15">
      <c r="A44" s="13" t="s">
        <v>54</v>
      </c>
      <c r="B44" s="2"/>
      <c r="C44" s="3"/>
      <c r="D44" s="256">
        <f>IF(COUNT('記録表(4月)'!G5:G35)=0,0,COUNT('記録表(4月)'!G5:G35))</f>
        <v>0</v>
      </c>
      <c r="E44" s="257"/>
      <c r="F44" s="4" t="s">
        <v>74</v>
      </c>
      <c r="G44" s="133">
        <f>IF(COUNTA('記録表(4月)'!$B$5:$B$35)=COUNTA('記録表(4月)'!$G$5:$G$35),0,COUNTA('記録表(4月)'!$B$5:$B$35)-COUNTA('記録表(4月)'!$G$5:$G$35))</f>
        <v>0</v>
      </c>
      <c r="H44" s="25" t="s">
        <v>75</v>
      </c>
      <c r="I44" s="256">
        <f>IF(COUNT('記録表(5月)'!G5:G35)=0,0,COUNT('記録表(5月)'!G5:G35))</f>
        <v>0</v>
      </c>
      <c r="J44" s="257"/>
      <c r="K44" s="4" t="s">
        <v>74</v>
      </c>
      <c r="L44" s="133">
        <f>IF(COUNTA('記録表(5月)'!$B$5:$B$35)=COUNTA('記録表(5月)'!$G$5:$G$35),0,COUNTA('記録表(5月)'!$B$5:$B$35)-COUNTA('記録表(5月)'!$G$5:$G$35))</f>
        <v>0</v>
      </c>
      <c r="M44" s="25" t="s">
        <v>75</v>
      </c>
      <c r="N44" s="256">
        <f>IF(COUNT('記録表(6月)'!G5:G35)=0,0,COUNT('記録表(6月)'!G5:G35))</f>
        <v>0</v>
      </c>
      <c r="O44" s="257"/>
      <c r="P44" s="4" t="s">
        <v>74</v>
      </c>
      <c r="Q44" s="133">
        <f>IF(COUNTA('記録表(6月)'!$B$5:$B$35)=COUNTA('記録表(6月)'!$G$5:$G$35),0,COUNTA('記録表(6月)'!$B$5:$B$35)-COUNTA('記録表(6月)'!$G$5:$G$35))</f>
        <v>0</v>
      </c>
      <c r="R44" s="26" t="s">
        <v>75</v>
      </c>
    </row>
    <row r="45" spans="1:18" s="1" customFormat="1" ht="20.25" customHeight="1" thickBot="1" x14ac:dyDescent="0.2">
      <c r="A45" s="14" t="s">
        <v>83</v>
      </c>
      <c r="B45" s="15"/>
      <c r="C45" s="16"/>
      <c r="D45" s="258" t="str">
        <f>IF(D23:H23="","",D23:H23)</f>
        <v/>
      </c>
      <c r="E45" s="258"/>
      <c r="F45" s="258"/>
      <c r="G45" s="258"/>
      <c r="H45" s="258"/>
      <c r="I45" s="258" t="str">
        <f>IF(I23:M23="","",I23:M23)</f>
        <v/>
      </c>
      <c r="J45" s="258"/>
      <c r="K45" s="258"/>
      <c r="L45" s="258"/>
      <c r="M45" s="258"/>
      <c r="N45" s="258" t="str">
        <f>IF(N23:R23="","",N23:R23)</f>
        <v/>
      </c>
      <c r="O45" s="258"/>
      <c r="P45" s="258"/>
      <c r="Q45" s="258"/>
      <c r="R45" s="288"/>
    </row>
    <row r="46" spans="1:18" s="1" customFormat="1" ht="20.25" customHeight="1" x14ac:dyDescent="0.15">
      <c r="A46" s="17" t="s">
        <v>84</v>
      </c>
      <c r="B46" s="10"/>
      <c r="C46" s="11"/>
      <c r="D46" s="245"/>
      <c r="E46" s="246"/>
      <c r="F46" s="246"/>
      <c r="G46" s="246"/>
      <c r="H46" s="246"/>
      <c r="I46" s="246"/>
      <c r="J46" s="246"/>
      <c r="K46" s="246"/>
      <c r="L46" s="246"/>
      <c r="M46" s="246"/>
      <c r="N46" s="246"/>
      <c r="O46" s="246"/>
      <c r="P46" s="246"/>
      <c r="Q46" s="246"/>
      <c r="R46" s="247"/>
    </row>
    <row r="47" spans="1:18" s="1" customFormat="1" ht="20.25" customHeight="1" x14ac:dyDescent="0.15">
      <c r="A47" s="13" t="s">
        <v>85</v>
      </c>
      <c r="B47" s="2"/>
      <c r="C47" s="3"/>
      <c r="D47" s="248"/>
      <c r="E47" s="249"/>
      <c r="F47" s="249"/>
      <c r="G47" s="249"/>
      <c r="H47" s="249"/>
      <c r="I47" s="249"/>
      <c r="J47" s="249"/>
      <c r="K47" s="249"/>
      <c r="L47" s="249"/>
      <c r="M47" s="249"/>
      <c r="N47" s="249"/>
      <c r="O47" s="249"/>
      <c r="P47" s="249"/>
      <c r="Q47" s="249"/>
      <c r="R47" s="250"/>
    </row>
    <row r="48" spans="1:18" s="1" customFormat="1" ht="20.25" customHeight="1" thickBot="1" x14ac:dyDescent="0.2">
      <c r="A48" s="14" t="s">
        <v>86</v>
      </c>
      <c r="B48" s="15"/>
      <c r="C48" s="16"/>
      <c r="D48" s="251"/>
      <c r="E48" s="252"/>
      <c r="F48" s="252"/>
      <c r="G48" s="252"/>
      <c r="H48" s="252"/>
      <c r="I48" s="252"/>
      <c r="J48" s="252"/>
      <c r="K48" s="252"/>
      <c r="L48" s="252"/>
      <c r="M48" s="252"/>
      <c r="N48" s="252"/>
      <c r="O48" s="252"/>
      <c r="P48" s="252"/>
      <c r="Q48" s="252"/>
      <c r="R48" s="253"/>
    </row>
    <row r="49" spans="1:18" s="1" customFormat="1" ht="20.25" customHeight="1" x14ac:dyDescent="0.15">
      <c r="A49" s="17" t="s">
        <v>61</v>
      </c>
      <c r="B49" s="10"/>
      <c r="C49" s="11"/>
      <c r="D49" s="254" t="str">
        <f>'記録表(4月)'!G42</f>
        <v/>
      </c>
      <c r="E49" s="254"/>
      <c r="F49" s="254"/>
      <c r="G49" s="254"/>
      <c r="H49" s="254"/>
      <c r="I49" s="254" t="str">
        <f>'記録表(5月)'!G42</f>
        <v/>
      </c>
      <c r="J49" s="254"/>
      <c r="K49" s="254"/>
      <c r="L49" s="254"/>
      <c r="M49" s="254"/>
      <c r="N49" s="254" t="str">
        <f>'記録表(6月)'!G42</f>
        <v/>
      </c>
      <c r="O49" s="254"/>
      <c r="P49" s="254"/>
      <c r="Q49" s="254"/>
      <c r="R49" s="255"/>
    </row>
    <row r="50" spans="1:18" s="1" customFormat="1" ht="20.25" customHeight="1" x14ac:dyDescent="0.15">
      <c r="A50" s="13" t="s">
        <v>68</v>
      </c>
      <c r="B50" s="2"/>
      <c r="C50" s="3"/>
      <c r="D50" s="280" t="str">
        <f>IF(COUNT('記録表(4月)'!G5:G35)=1,"",'記録表(4月)'!G43)</f>
        <v/>
      </c>
      <c r="E50" s="280"/>
      <c r="F50" s="280"/>
      <c r="G50" s="280"/>
      <c r="H50" s="280"/>
      <c r="I50" s="280" t="str">
        <f>IF(COUNT('記録表(5月)'!G5:G35)=1,"",'記録表(5月)'!G43)</f>
        <v/>
      </c>
      <c r="J50" s="280"/>
      <c r="K50" s="280"/>
      <c r="L50" s="280"/>
      <c r="M50" s="280"/>
      <c r="N50" s="280" t="str">
        <f>IF(COUNT('記録表(6月)'!G5:G35)=1,"",'記録表(6月)'!G43)</f>
        <v/>
      </c>
      <c r="O50" s="280"/>
      <c r="P50" s="280"/>
      <c r="Q50" s="280"/>
      <c r="R50" s="281"/>
    </row>
    <row r="51" spans="1:18" s="1" customFormat="1" ht="20.25" customHeight="1" thickBot="1" x14ac:dyDescent="0.2">
      <c r="A51" s="14" t="s">
        <v>63</v>
      </c>
      <c r="B51" s="15"/>
      <c r="C51" s="16"/>
      <c r="D51" s="278" t="str">
        <f>IF(COUNT('記録表(4月)'!G5:G35)=1,"",'記録表(4月)'!G44)</f>
        <v/>
      </c>
      <c r="E51" s="278"/>
      <c r="F51" s="278"/>
      <c r="G51" s="278"/>
      <c r="H51" s="278"/>
      <c r="I51" s="278" t="str">
        <f>IF(COUNT('記録表(5月)'!G5:G35)=1,"",'記録表(5月)'!G44)</f>
        <v/>
      </c>
      <c r="J51" s="278"/>
      <c r="K51" s="278"/>
      <c r="L51" s="278"/>
      <c r="M51" s="278"/>
      <c r="N51" s="278" t="str">
        <f>IF(COUNT('記録表(6月)'!G5:G35)=1,"",'記録表(6月)'!G44)</f>
        <v/>
      </c>
      <c r="O51" s="278"/>
      <c r="P51" s="278"/>
      <c r="Q51" s="278"/>
      <c r="R51" s="279"/>
    </row>
    <row r="52" spans="1:18" s="1" customFormat="1" ht="20.25" customHeight="1" x14ac:dyDescent="0.15">
      <c r="A52" s="17" t="s">
        <v>69</v>
      </c>
      <c r="B52" s="10"/>
      <c r="C52" s="11"/>
      <c r="D52" s="254" t="str">
        <f>'記録表(4月)'!K42</f>
        <v/>
      </c>
      <c r="E52" s="254"/>
      <c r="F52" s="254"/>
      <c r="G52" s="254"/>
      <c r="H52" s="254"/>
      <c r="I52" s="254" t="str">
        <f>'記録表(5月)'!K42</f>
        <v/>
      </c>
      <c r="J52" s="254"/>
      <c r="K52" s="254"/>
      <c r="L52" s="254"/>
      <c r="M52" s="254"/>
      <c r="N52" s="254" t="str">
        <f>'記録表(6月)'!K42</f>
        <v/>
      </c>
      <c r="O52" s="254"/>
      <c r="P52" s="254"/>
      <c r="Q52" s="254"/>
      <c r="R52" s="255"/>
    </row>
    <row r="53" spans="1:18" s="1" customFormat="1" ht="20.25" customHeight="1" x14ac:dyDescent="0.15">
      <c r="A53" s="13" t="s">
        <v>65</v>
      </c>
      <c r="B53" s="2"/>
      <c r="C53" s="3"/>
      <c r="D53" s="280" t="str">
        <f>IF(COUNT('記録表(4月)'!K5:K35)=1,"",'記録表(4月)'!K43)</f>
        <v/>
      </c>
      <c r="E53" s="280"/>
      <c r="F53" s="280"/>
      <c r="G53" s="280"/>
      <c r="H53" s="280"/>
      <c r="I53" s="280" t="str">
        <f>IF(COUNT('記録表(5月)'!K5:K35)=1,"",'記録表(5月)'!K43)</f>
        <v/>
      </c>
      <c r="J53" s="280"/>
      <c r="K53" s="280"/>
      <c r="L53" s="280"/>
      <c r="M53" s="280"/>
      <c r="N53" s="280" t="str">
        <f>IF(COUNT('記録表(6月)'!K5:K35)=1,"",'記録表(6月)'!K43)</f>
        <v/>
      </c>
      <c r="O53" s="280"/>
      <c r="P53" s="280"/>
      <c r="Q53" s="280"/>
      <c r="R53" s="281"/>
    </row>
    <row r="54" spans="1:18" s="1" customFormat="1" ht="20.25" customHeight="1" thickBot="1" x14ac:dyDescent="0.2">
      <c r="A54" s="14" t="s">
        <v>66</v>
      </c>
      <c r="B54" s="15"/>
      <c r="C54" s="16"/>
      <c r="D54" s="278" t="str">
        <f>IF(COUNT('記録表(4月)'!K5:K35)=1,"",'記録表(4月)'!K44)</f>
        <v/>
      </c>
      <c r="E54" s="278"/>
      <c r="F54" s="278"/>
      <c r="G54" s="278"/>
      <c r="H54" s="278"/>
      <c r="I54" s="278" t="str">
        <f>IF(COUNT('記録表(5月)'!K5:K35)=1,"",'記録表(5月)'!K44)</f>
        <v/>
      </c>
      <c r="J54" s="278"/>
      <c r="K54" s="278"/>
      <c r="L54" s="278"/>
      <c r="M54" s="278"/>
      <c r="N54" s="278" t="str">
        <f>IF(COUNT('記録表(6月)'!K5:K35)=1,"",'記録表(6月)'!K44)</f>
        <v/>
      </c>
      <c r="O54" s="278"/>
      <c r="P54" s="278"/>
      <c r="Q54" s="278"/>
      <c r="R54" s="279"/>
    </row>
    <row r="55" spans="1:18" s="1" customFormat="1" ht="20.25" customHeight="1" x14ac:dyDescent="0.15">
      <c r="A55" s="17" t="s">
        <v>76</v>
      </c>
      <c r="B55" s="10"/>
      <c r="C55" s="11"/>
      <c r="D55" s="254" t="str">
        <f>IF(基本情報!D13="","",基本情報!D13)</f>
        <v/>
      </c>
      <c r="E55" s="254"/>
      <c r="F55" s="254"/>
      <c r="G55" s="254"/>
      <c r="H55" s="254"/>
      <c r="I55" s="254" t="str">
        <f>IF(基本情報!D13="","",基本情報!D13)</f>
        <v/>
      </c>
      <c r="J55" s="254"/>
      <c r="K55" s="254"/>
      <c r="L55" s="254"/>
      <c r="M55" s="254"/>
      <c r="N55" s="254" t="str">
        <f>IF(基本情報!D13="","",基本情報!D13)</f>
        <v/>
      </c>
      <c r="O55" s="254"/>
      <c r="P55" s="254"/>
      <c r="Q55" s="254"/>
      <c r="R55" s="255"/>
    </row>
    <row r="56" spans="1:18" s="1" customFormat="1" ht="20.25" customHeight="1" x14ac:dyDescent="0.15">
      <c r="A56" s="13" t="s">
        <v>59</v>
      </c>
      <c r="B56" s="2"/>
      <c r="C56" s="3"/>
      <c r="D56" s="289">
        <f>IF(COUNT('記録表(4月)'!K5:K35)=0,0,COUNTIF('記録表(4月)'!K5:K35,"&gt;"&amp;'報告書(4-6月)'!D55:H55))</f>
        <v>0</v>
      </c>
      <c r="E56" s="289"/>
      <c r="F56" s="289"/>
      <c r="G56" s="289"/>
      <c r="H56" s="289"/>
      <c r="I56" s="289">
        <f>IF(COUNT('記録表(5月)'!K5:K35)=0,0,COUNTIF('記録表(5月)'!K5:K35,"&gt;"&amp;'報告書(4-6月)'!I55))</f>
        <v>0</v>
      </c>
      <c r="J56" s="289"/>
      <c r="K56" s="289"/>
      <c r="L56" s="289"/>
      <c r="M56" s="289"/>
      <c r="N56" s="289">
        <f>IF(COUNT('記録表(6月)'!K5:K35)=0,0,COUNTIF('記録表(6月)'!K5:K35,"&gt;"&amp;'報告書(4-6月)'!N55))</f>
        <v>0</v>
      </c>
      <c r="O56" s="289"/>
      <c r="P56" s="289"/>
      <c r="Q56" s="289"/>
      <c r="R56" s="295"/>
    </row>
    <row r="57" spans="1:18" s="1" customFormat="1" ht="15" customHeight="1" x14ac:dyDescent="0.15">
      <c r="A57" s="259" t="s">
        <v>47</v>
      </c>
      <c r="B57" s="260"/>
      <c r="C57" s="261"/>
      <c r="D57" s="5"/>
      <c r="E57" s="268"/>
      <c r="F57" s="268"/>
      <c r="G57" s="269" t="s">
        <v>50</v>
      </c>
      <c r="H57" s="270"/>
      <c r="I57" s="5"/>
      <c r="J57" s="268"/>
      <c r="K57" s="268"/>
      <c r="L57" s="269" t="s">
        <v>50</v>
      </c>
      <c r="M57" s="270"/>
      <c r="N57" s="5"/>
      <c r="O57" s="268"/>
      <c r="P57" s="268"/>
      <c r="Q57" s="269" t="s">
        <v>50</v>
      </c>
      <c r="R57" s="293"/>
    </row>
    <row r="58" spans="1:18" s="1" customFormat="1" ht="15" customHeight="1" x14ac:dyDescent="0.15">
      <c r="A58" s="262"/>
      <c r="B58" s="263"/>
      <c r="C58" s="264"/>
      <c r="D58" s="6"/>
      <c r="E58" s="277"/>
      <c r="F58" s="277"/>
      <c r="G58" s="271"/>
      <c r="H58" s="272"/>
      <c r="I58" s="6"/>
      <c r="J58" s="277"/>
      <c r="K58" s="277"/>
      <c r="L58" s="271"/>
      <c r="M58" s="272"/>
      <c r="N58" s="6"/>
      <c r="O58" s="277"/>
      <c r="P58" s="277"/>
      <c r="Q58" s="271"/>
      <c r="R58" s="294"/>
    </row>
    <row r="59" spans="1:18" s="1" customFormat="1" ht="18.75" customHeight="1" thickBot="1" x14ac:dyDescent="0.2">
      <c r="A59" s="265"/>
      <c r="B59" s="266"/>
      <c r="C59" s="267"/>
      <c r="D59" s="18"/>
      <c r="E59" s="19" t="s">
        <v>51</v>
      </c>
      <c r="F59" s="243" t="str">
        <f>IF(E58="","",ROUND(E57/E58*100,1))</f>
        <v/>
      </c>
      <c r="G59" s="243"/>
      <c r="H59" s="20" t="s">
        <v>52</v>
      </c>
      <c r="I59" s="18"/>
      <c r="J59" s="19" t="s">
        <v>51</v>
      </c>
      <c r="K59" s="243" t="str">
        <f>IF(J58="","",ROUND(J57/J58*100,1))</f>
        <v/>
      </c>
      <c r="L59" s="243"/>
      <c r="M59" s="20" t="s">
        <v>52</v>
      </c>
      <c r="N59" s="18"/>
      <c r="O59" s="19" t="s">
        <v>51</v>
      </c>
      <c r="P59" s="243" t="str">
        <f>IF(O58="","",ROUND(O57/O58*100,1))</f>
        <v/>
      </c>
      <c r="Q59" s="243"/>
      <c r="R59" s="21" t="s">
        <v>52</v>
      </c>
    </row>
    <row r="60" spans="1:18" s="1" customFormat="1" ht="20.25" customHeight="1" thickBot="1" x14ac:dyDescent="0.2">
      <c r="A60" s="22" t="s">
        <v>67</v>
      </c>
      <c r="B60" s="23"/>
      <c r="C60" s="24"/>
      <c r="D60" s="298" t="str">
        <f>IF(COUNT(I86:J88)=0,"",MAX(I86:J88))</f>
        <v/>
      </c>
      <c r="E60" s="298"/>
      <c r="F60" s="298"/>
      <c r="G60" s="298"/>
      <c r="H60" s="298"/>
      <c r="I60" s="225" t="str">
        <f>IF(D60="","",VLOOKUP(D60,I86:M97,3,FALSE))</f>
        <v/>
      </c>
      <c r="J60" s="226"/>
      <c r="K60" s="226"/>
      <c r="L60" s="226"/>
      <c r="M60" s="226"/>
      <c r="N60" s="226"/>
      <c r="O60" s="226"/>
      <c r="P60" s="226"/>
      <c r="Q60" s="226"/>
      <c r="R60" s="227"/>
    </row>
    <row r="61" spans="1:18" s="1" customFormat="1" x14ac:dyDescent="0.15"/>
    <row r="62" spans="1:18" s="1" customFormat="1" ht="18" customHeight="1" thickBot="1" x14ac:dyDescent="0.2">
      <c r="A62" s="1" t="s">
        <v>72</v>
      </c>
    </row>
    <row r="63" spans="1:18" s="1" customFormat="1" ht="28.5" customHeight="1" x14ac:dyDescent="0.15">
      <c r="A63" s="7" t="s">
        <v>73</v>
      </c>
      <c r="B63" s="8"/>
      <c r="C63" s="9"/>
      <c r="D63" s="275" t="str">
        <f>IF($D$21="","",$D$21)</f>
        <v/>
      </c>
      <c r="E63" s="276"/>
      <c r="F63" s="10" t="s">
        <v>37</v>
      </c>
      <c r="G63" s="118">
        <f>IF(G21="","",G21)</f>
        <v>4</v>
      </c>
      <c r="H63" s="11" t="s">
        <v>38</v>
      </c>
      <c r="I63" s="275" t="str">
        <f>IF($D$21="","",$D$21)</f>
        <v/>
      </c>
      <c r="J63" s="276"/>
      <c r="K63" s="10" t="s">
        <v>37</v>
      </c>
      <c r="L63" s="118">
        <f>IF(L21="","",L21)</f>
        <v>5</v>
      </c>
      <c r="M63" s="11" t="s">
        <v>38</v>
      </c>
      <c r="N63" s="275" t="str">
        <f>IF($D$21="","",$D$21)</f>
        <v/>
      </c>
      <c r="O63" s="276"/>
      <c r="P63" s="10" t="s">
        <v>37</v>
      </c>
      <c r="Q63" s="118">
        <f>IF(Q21="","",Q21)</f>
        <v>6</v>
      </c>
      <c r="R63" s="12" t="s">
        <v>38</v>
      </c>
    </row>
    <row r="64" spans="1:18" s="1" customFormat="1" ht="20.25" customHeight="1" x14ac:dyDescent="0.15">
      <c r="A64" s="13" t="s">
        <v>54</v>
      </c>
      <c r="B64" s="2"/>
      <c r="C64" s="3"/>
      <c r="D64" s="256">
        <f>IF(COUNT('記録表(4月)'!H5:H35)=0,0,COUNT('記録表(4月)'!H5:H35))</f>
        <v>0</v>
      </c>
      <c r="E64" s="257"/>
      <c r="F64" s="4" t="s">
        <v>74</v>
      </c>
      <c r="G64" s="133">
        <f>IF(COUNTA('記録表(4月)'!$B$5:$B$35)=COUNTA('記録表(4月)'!$H$5:$H$35),0,COUNTA('記録表(4月)'!$B$5:$B$35)-COUNTA('記録表(4月)'!$H$5:$H$35))</f>
        <v>0</v>
      </c>
      <c r="H64" s="25" t="s">
        <v>75</v>
      </c>
      <c r="I64" s="256">
        <f>IF(COUNT('記録表(5月)'!H5:H35)=0,0,COUNT('記録表(5月)'!H5:H35))</f>
        <v>0</v>
      </c>
      <c r="J64" s="257"/>
      <c r="K64" s="4" t="s">
        <v>74</v>
      </c>
      <c r="L64" s="133">
        <f>IF(COUNTA('記録表(5月)'!$B$5:$B$35)=COUNTA('記録表(5月)'!$H$5:$H$35),0,COUNTA('記録表(5月)'!$B$5:$B$35)-COUNTA('記録表(5月)'!$H$5:$H$35))</f>
        <v>0</v>
      </c>
      <c r="M64" s="25" t="s">
        <v>75</v>
      </c>
      <c r="N64" s="256">
        <f>IF(COUNT('記録表(6月)'!H5:H35)=0,0,COUNT('記録表(6月)'!H5:H35))</f>
        <v>0</v>
      </c>
      <c r="O64" s="257"/>
      <c r="P64" s="4" t="s">
        <v>74</v>
      </c>
      <c r="Q64" s="133">
        <f>IF(COUNTA('記録表(6月)'!$B$5:$B$35)=COUNTA('記録表(6月)'!$H$5:$H$35),0,COUNTA('記録表(6月)'!$B$5:$B$35)-COUNTA('記録表(6月)'!$H$5:$H$35))</f>
        <v>0</v>
      </c>
      <c r="R64" s="26" t="s">
        <v>75</v>
      </c>
    </row>
    <row r="65" spans="1:18" s="1" customFormat="1" ht="20.25" customHeight="1" thickBot="1" x14ac:dyDescent="0.2">
      <c r="A65" s="14" t="s">
        <v>83</v>
      </c>
      <c r="B65" s="15"/>
      <c r="C65" s="16"/>
      <c r="D65" s="258" t="str">
        <f>IF(D23:H23="","",D23:H23)</f>
        <v/>
      </c>
      <c r="E65" s="258"/>
      <c r="F65" s="258"/>
      <c r="G65" s="258"/>
      <c r="H65" s="258"/>
      <c r="I65" s="258" t="str">
        <f>IF(I23:M23="","",I23:M23)</f>
        <v/>
      </c>
      <c r="J65" s="258"/>
      <c r="K65" s="258"/>
      <c r="L65" s="258"/>
      <c r="M65" s="258"/>
      <c r="N65" s="258" t="str">
        <f>IF(N23:R23="","",N23:R23)</f>
        <v/>
      </c>
      <c r="O65" s="258"/>
      <c r="P65" s="258"/>
      <c r="Q65" s="258"/>
      <c r="R65" s="288"/>
    </row>
    <row r="66" spans="1:18" s="1" customFormat="1" ht="20.25" customHeight="1" x14ac:dyDescent="0.15">
      <c r="A66" s="17" t="s">
        <v>84</v>
      </c>
      <c r="B66" s="10"/>
      <c r="C66" s="11"/>
      <c r="D66" s="245"/>
      <c r="E66" s="246"/>
      <c r="F66" s="246"/>
      <c r="G66" s="246"/>
      <c r="H66" s="246"/>
      <c r="I66" s="246"/>
      <c r="J66" s="246"/>
      <c r="K66" s="246"/>
      <c r="L66" s="246"/>
      <c r="M66" s="246"/>
      <c r="N66" s="246"/>
      <c r="O66" s="246"/>
      <c r="P66" s="246"/>
      <c r="Q66" s="246"/>
      <c r="R66" s="247"/>
    </row>
    <row r="67" spans="1:18" s="1" customFormat="1" ht="20.25" customHeight="1" x14ac:dyDescent="0.15">
      <c r="A67" s="13" t="s">
        <v>85</v>
      </c>
      <c r="B67" s="2"/>
      <c r="C67" s="3"/>
      <c r="D67" s="248"/>
      <c r="E67" s="249"/>
      <c r="F67" s="249"/>
      <c r="G67" s="249"/>
      <c r="H67" s="249"/>
      <c r="I67" s="249"/>
      <c r="J67" s="249"/>
      <c r="K67" s="249"/>
      <c r="L67" s="249"/>
      <c r="M67" s="249"/>
      <c r="N67" s="249"/>
      <c r="O67" s="249"/>
      <c r="P67" s="249"/>
      <c r="Q67" s="249"/>
      <c r="R67" s="250"/>
    </row>
    <row r="68" spans="1:18" s="1" customFormat="1" ht="20.25" customHeight="1" thickBot="1" x14ac:dyDescent="0.2">
      <c r="A68" s="14" t="s">
        <v>86</v>
      </c>
      <c r="B68" s="15"/>
      <c r="C68" s="16"/>
      <c r="D68" s="251"/>
      <c r="E68" s="252"/>
      <c r="F68" s="252"/>
      <c r="G68" s="252"/>
      <c r="H68" s="252"/>
      <c r="I68" s="252"/>
      <c r="J68" s="252"/>
      <c r="K68" s="252"/>
      <c r="L68" s="252"/>
      <c r="M68" s="252"/>
      <c r="N68" s="252"/>
      <c r="O68" s="252"/>
      <c r="P68" s="252"/>
      <c r="Q68" s="252"/>
      <c r="R68" s="253"/>
    </row>
    <row r="69" spans="1:18" s="1" customFormat="1" ht="20.25" customHeight="1" x14ac:dyDescent="0.15">
      <c r="A69" s="17" t="s">
        <v>71</v>
      </c>
      <c r="B69" s="10"/>
      <c r="C69" s="11"/>
      <c r="D69" s="296" t="str">
        <f>'記録表(4月)'!H42</f>
        <v/>
      </c>
      <c r="E69" s="296"/>
      <c r="F69" s="296"/>
      <c r="G69" s="296"/>
      <c r="H69" s="296"/>
      <c r="I69" s="296" t="str">
        <f>'記録表(5月)'!H42</f>
        <v/>
      </c>
      <c r="J69" s="296"/>
      <c r="K69" s="296"/>
      <c r="L69" s="296"/>
      <c r="M69" s="296"/>
      <c r="N69" s="296" t="str">
        <f>'記録表(6月)'!H42</f>
        <v/>
      </c>
      <c r="O69" s="296"/>
      <c r="P69" s="296"/>
      <c r="Q69" s="296"/>
      <c r="R69" s="297"/>
    </row>
    <row r="70" spans="1:18" s="1" customFormat="1" ht="20.25" customHeight="1" x14ac:dyDescent="0.15">
      <c r="A70" s="13" t="s">
        <v>62</v>
      </c>
      <c r="B70" s="2"/>
      <c r="C70" s="3"/>
      <c r="D70" s="299" t="str">
        <f>IF(COUNT('記録表(4月)'!H5:H35)=1,"",'記録表(4月)'!H43)</f>
        <v/>
      </c>
      <c r="E70" s="299"/>
      <c r="F70" s="299"/>
      <c r="G70" s="299"/>
      <c r="H70" s="299"/>
      <c r="I70" s="299" t="str">
        <f>IF(COUNT('記録表(5月)'!H5:H35)=1,"",'記録表(5月)'!H43)</f>
        <v/>
      </c>
      <c r="J70" s="299"/>
      <c r="K70" s="299"/>
      <c r="L70" s="299"/>
      <c r="M70" s="299"/>
      <c r="N70" s="299" t="str">
        <f>IF(COUNT('記録表(6月)'!H5:H35)=1,"",'記録表(6月)'!H43)</f>
        <v/>
      </c>
      <c r="O70" s="299"/>
      <c r="P70" s="299"/>
      <c r="Q70" s="299"/>
      <c r="R70" s="300"/>
    </row>
    <row r="71" spans="1:18" s="1" customFormat="1" ht="20.25" customHeight="1" thickBot="1" x14ac:dyDescent="0.2">
      <c r="A71" s="14" t="s">
        <v>63</v>
      </c>
      <c r="B71" s="15"/>
      <c r="C71" s="16"/>
      <c r="D71" s="301" t="str">
        <f>IF(COUNT('記録表(4月)'!H5:H35)=1,"",'記録表(4月)'!H44)</f>
        <v/>
      </c>
      <c r="E71" s="301"/>
      <c r="F71" s="301"/>
      <c r="G71" s="301"/>
      <c r="H71" s="301"/>
      <c r="I71" s="301" t="str">
        <f>IF(COUNT('記録表(5月)'!H5:H35)=1,"",'記録表(5月)'!H44)</f>
        <v/>
      </c>
      <c r="J71" s="301"/>
      <c r="K71" s="301"/>
      <c r="L71" s="301"/>
      <c r="M71" s="301"/>
      <c r="N71" s="301" t="str">
        <f>IF(COUNT('記録表(6月)'!H5:H35)=1,"",'記録表(6月)'!H44)</f>
        <v/>
      </c>
      <c r="O71" s="301"/>
      <c r="P71" s="301"/>
      <c r="Q71" s="301"/>
      <c r="R71" s="302"/>
    </row>
    <row r="72" spans="1:18" s="1" customFormat="1" ht="20.25" customHeight="1" x14ac:dyDescent="0.15">
      <c r="A72" s="17" t="s">
        <v>64</v>
      </c>
      <c r="B72" s="10"/>
      <c r="C72" s="11"/>
      <c r="D72" s="296" t="str">
        <f>'記録表(4月)'!L42</f>
        <v/>
      </c>
      <c r="E72" s="296"/>
      <c r="F72" s="296"/>
      <c r="G72" s="296"/>
      <c r="H72" s="296"/>
      <c r="I72" s="296" t="str">
        <f>'記録表(5月)'!L42</f>
        <v/>
      </c>
      <c r="J72" s="296"/>
      <c r="K72" s="296"/>
      <c r="L72" s="296"/>
      <c r="M72" s="296"/>
      <c r="N72" s="296" t="str">
        <f>'記録表(6月)'!L42</f>
        <v/>
      </c>
      <c r="O72" s="296"/>
      <c r="P72" s="296"/>
      <c r="Q72" s="296"/>
      <c r="R72" s="297"/>
    </row>
    <row r="73" spans="1:18" s="1" customFormat="1" ht="20.25" customHeight="1" x14ac:dyDescent="0.15">
      <c r="A73" s="13" t="s">
        <v>65</v>
      </c>
      <c r="B73" s="2"/>
      <c r="C73" s="3"/>
      <c r="D73" s="299" t="str">
        <f>IF(COUNT('記録表(4月)'!L5:L35)=1,"",'記録表(4月)'!L43)</f>
        <v/>
      </c>
      <c r="E73" s="299"/>
      <c r="F73" s="299"/>
      <c r="G73" s="299"/>
      <c r="H73" s="299"/>
      <c r="I73" s="299" t="str">
        <f>IF(COUNT('記録表(5月)'!L5:L35)=1,"",'記録表(5月)'!L43)</f>
        <v/>
      </c>
      <c r="J73" s="299"/>
      <c r="K73" s="299"/>
      <c r="L73" s="299"/>
      <c r="M73" s="299"/>
      <c r="N73" s="299" t="str">
        <f>IF(COUNT('記録表(6月)'!L5:L35)=1,"",'記録表(6月)'!L43)</f>
        <v/>
      </c>
      <c r="O73" s="299"/>
      <c r="P73" s="299"/>
      <c r="Q73" s="299"/>
      <c r="R73" s="300"/>
    </row>
    <row r="74" spans="1:18" s="1" customFormat="1" ht="20.25" customHeight="1" thickBot="1" x14ac:dyDescent="0.2">
      <c r="A74" s="14" t="s">
        <v>66</v>
      </c>
      <c r="B74" s="15"/>
      <c r="C74" s="16"/>
      <c r="D74" s="301" t="str">
        <f>IF(COUNT('記録表(4月)'!L5:L35)=1,"",'記録表(4月)'!L44)</f>
        <v/>
      </c>
      <c r="E74" s="301"/>
      <c r="F74" s="301"/>
      <c r="G74" s="301"/>
      <c r="H74" s="301"/>
      <c r="I74" s="301" t="str">
        <f>IF(COUNT('記録表(5月)'!L5:L35)=1,"",'記録表(5月)'!L44)</f>
        <v/>
      </c>
      <c r="J74" s="301"/>
      <c r="K74" s="301"/>
      <c r="L74" s="301"/>
      <c r="M74" s="301"/>
      <c r="N74" s="301" t="str">
        <f>IF(COUNT('記録表(6月)'!L5:L35)=1,"",'記録表(6月)'!L44)</f>
        <v/>
      </c>
      <c r="O74" s="301"/>
      <c r="P74" s="301"/>
      <c r="Q74" s="301"/>
      <c r="R74" s="302"/>
    </row>
    <row r="75" spans="1:18" s="1" customFormat="1" ht="20.25" customHeight="1" x14ac:dyDescent="0.15">
      <c r="A75" s="17" t="s">
        <v>76</v>
      </c>
      <c r="B75" s="10"/>
      <c r="C75" s="11"/>
      <c r="D75" s="296" t="str">
        <f>IF(基本情報!D14="","",基本情報!D14)</f>
        <v/>
      </c>
      <c r="E75" s="296"/>
      <c r="F75" s="296"/>
      <c r="G75" s="296"/>
      <c r="H75" s="296"/>
      <c r="I75" s="296" t="str">
        <f>IF(基本情報!D14="","",基本情報!D14)</f>
        <v/>
      </c>
      <c r="J75" s="296"/>
      <c r="K75" s="296"/>
      <c r="L75" s="296"/>
      <c r="M75" s="296"/>
      <c r="N75" s="296" t="str">
        <f>IF(基本情報!D14="","",基本情報!D14)</f>
        <v/>
      </c>
      <c r="O75" s="296"/>
      <c r="P75" s="296"/>
      <c r="Q75" s="296"/>
      <c r="R75" s="297"/>
    </row>
    <row r="76" spans="1:18" s="1" customFormat="1" ht="20.25" customHeight="1" x14ac:dyDescent="0.15">
      <c r="A76" s="13" t="s">
        <v>59</v>
      </c>
      <c r="B76" s="2"/>
      <c r="C76" s="3"/>
      <c r="D76" s="289">
        <f>IF(COUNT('記録表(4月)'!L5:L35)=0,0,COUNTIF('記録表(4月)'!L5:L35,"&gt;"&amp;'報告書(4-6月)'!D75:H75))</f>
        <v>0</v>
      </c>
      <c r="E76" s="289"/>
      <c r="F76" s="289"/>
      <c r="G76" s="289"/>
      <c r="H76" s="289"/>
      <c r="I76" s="289">
        <f>IF(COUNT('記録表(5月)'!L5:L35)=0,0,COUNTIF('記録表(5月)'!L5:L35,"&gt;"&amp;'報告書(4-6月)'!I75))</f>
        <v>0</v>
      </c>
      <c r="J76" s="289"/>
      <c r="K76" s="289"/>
      <c r="L76" s="289"/>
      <c r="M76" s="289"/>
      <c r="N76" s="289">
        <f>IF(COUNT('記録表(6月)'!L5:L35)=0,0,COUNTIF('記録表(6月)'!L5:L35,"&gt;"&amp;'報告書(4-6月)'!N75))</f>
        <v>0</v>
      </c>
      <c r="O76" s="289"/>
      <c r="P76" s="289"/>
      <c r="Q76" s="289"/>
      <c r="R76" s="295"/>
    </row>
    <row r="77" spans="1:18" s="1" customFormat="1" ht="14.25" customHeight="1" x14ac:dyDescent="0.15">
      <c r="A77" s="259" t="s">
        <v>47</v>
      </c>
      <c r="B77" s="260"/>
      <c r="C77" s="261"/>
      <c r="D77" s="5"/>
      <c r="E77" s="268"/>
      <c r="F77" s="268"/>
      <c r="G77" s="269" t="s">
        <v>50</v>
      </c>
      <c r="H77" s="270"/>
      <c r="I77" s="5"/>
      <c r="J77" s="268"/>
      <c r="K77" s="268"/>
      <c r="L77" s="269" t="s">
        <v>50</v>
      </c>
      <c r="M77" s="270"/>
      <c r="N77" s="5"/>
      <c r="O77" s="268"/>
      <c r="P77" s="268"/>
      <c r="Q77" s="269" t="s">
        <v>50</v>
      </c>
      <c r="R77" s="293"/>
    </row>
    <row r="78" spans="1:18" s="1" customFormat="1" ht="14.25" customHeight="1" x14ac:dyDescent="0.15">
      <c r="A78" s="262"/>
      <c r="B78" s="263"/>
      <c r="C78" s="264"/>
      <c r="D78" s="6"/>
      <c r="E78" s="277"/>
      <c r="F78" s="277"/>
      <c r="G78" s="271"/>
      <c r="H78" s="272"/>
      <c r="I78" s="6"/>
      <c r="J78" s="277"/>
      <c r="K78" s="277"/>
      <c r="L78" s="271"/>
      <c r="M78" s="272"/>
      <c r="N78" s="6"/>
      <c r="O78" s="277"/>
      <c r="P78" s="277"/>
      <c r="Q78" s="271"/>
      <c r="R78" s="294"/>
    </row>
    <row r="79" spans="1:18" s="1" customFormat="1" ht="18.75" customHeight="1" thickBot="1" x14ac:dyDescent="0.2">
      <c r="A79" s="265"/>
      <c r="B79" s="266"/>
      <c r="C79" s="267"/>
      <c r="D79" s="18"/>
      <c r="E79" s="19" t="s">
        <v>51</v>
      </c>
      <c r="F79" s="243" t="str">
        <f>IF(E78="","",ROUND(E77/E78*100,1))</f>
        <v/>
      </c>
      <c r="G79" s="243"/>
      <c r="H79" s="20" t="s">
        <v>52</v>
      </c>
      <c r="I79" s="18"/>
      <c r="J79" s="19" t="s">
        <v>51</v>
      </c>
      <c r="K79" s="243" t="str">
        <f>IF(J78="","",ROUND(J77/J78*100,1))</f>
        <v/>
      </c>
      <c r="L79" s="243"/>
      <c r="M79" s="20" t="s">
        <v>52</v>
      </c>
      <c r="N79" s="18"/>
      <c r="O79" s="19" t="s">
        <v>51</v>
      </c>
      <c r="P79" s="243" t="str">
        <f>IF(O78="","",ROUND(O77/O78*100,1))</f>
        <v/>
      </c>
      <c r="Q79" s="243"/>
      <c r="R79" s="21" t="s">
        <v>52</v>
      </c>
    </row>
    <row r="80" spans="1:18" s="1" customFormat="1" ht="20.25" customHeight="1" thickBot="1" x14ac:dyDescent="0.2">
      <c r="A80" s="22" t="s">
        <v>70</v>
      </c>
      <c r="B80" s="23"/>
      <c r="C80" s="24"/>
      <c r="D80" s="303" t="str">
        <f>IF(COUNT(N86:O88)=0,"",MAX(N86:O88))</f>
        <v/>
      </c>
      <c r="E80" s="303"/>
      <c r="F80" s="303"/>
      <c r="G80" s="303"/>
      <c r="H80" s="303"/>
      <c r="I80" s="225" t="str">
        <f>IF(D80="","",VLOOKUP(D80,N86:R97,3,FALSE))</f>
        <v/>
      </c>
      <c r="J80" s="226"/>
      <c r="K80" s="226"/>
      <c r="L80" s="226"/>
      <c r="M80" s="226"/>
      <c r="N80" s="226"/>
      <c r="O80" s="226"/>
      <c r="P80" s="226"/>
      <c r="Q80" s="226"/>
      <c r="R80" s="227"/>
    </row>
    <row r="81" spans="1:18" s="1" customFormat="1" x14ac:dyDescent="0.15"/>
    <row r="83" spans="1:18" hidden="1" x14ac:dyDescent="0.15">
      <c r="A83" s="224" t="s">
        <v>139</v>
      </c>
      <c r="B83" s="224"/>
      <c r="C83" s="224"/>
      <c r="D83" s="224"/>
      <c r="E83" s="224"/>
      <c r="F83" s="224"/>
      <c r="G83" s="224"/>
      <c r="H83" s="224"/>
      <c r="I83" s="224"/>
      <c r="J83" s="224"/>
      <c r="K83" s="224"/>
      <c r="L83" s="224"/>
      <c r="M83" s="224"/>
      <c r="N83" s="224"/>
      <c r="O83" s="224"/>
      <c r="P83" s="224"/>
      <c r="Q83" s="224"/>
      <c r="R83" s="224"/>
    </row>
    <row r="84" spans="1:18" hidden="1" x14ac:dyDescent="0.15">
      <c r="A84" s="224"/>
      <c r="B84" s="224" t="s">
        <v>123</v>
      </c>
      <c r="C84" s="224"/>
      <c r="D84" s="224" t="s">
        <v>120</v>
      </c>
      <c r="E84" s="224"/>
      <c r="F84" s="224"/>
      <c r="G84" s="224"/>
      <c r="H84" s="224"/>
      <c r="I84" s="224" t="s">
        <v>121</v>
      </c>
      <c r="J84" s="224"/>
      <c r="K84" s="224"/>
      <c r="L84" s="224"/>
      <c r="M84" s="224"/>
      <c r="N84" s="224" t="s">
        <v>122</v>
      </c>
      <c r="O84" s="224"/>
      <c r="P84" s="224"/>
      <c r="Q84" s="224"/>
      <c r="R84" s="224"/>
    </row>
    <row r="85" spans="1:18" hidden="1" x14ac:dyDescent="0.15">
      <c r="A85" s="224"/>
      <c r="B85" s="100" t="s">
        <v>138</v>
      </c>
      <c r="C85" s="100" t="s">
        <v>136</v>
      </c>
      <c r="D85" s="228" t="s">
        <v>137</v>
      </c>
      <c r="E85" s="228"/>
      <c r="F85" s="228" t="s">
        <v>136</v>
      </c>
      <c r="G85" s="228"/>
      <c r="H85" s="228"/>
      <c r="I85" s="228" t="s">
        <v>137</v>
      </c>
      <c r="J85" s="228"/>
      <c r="K85" s="228" t="s">
        <v>136</v>
      </c>
      <c r="L85" s="228"/>
      <c r="M85" s="228"/>
      <c r="N85" s="228" t="s">
        <v>137</v>
      </c>
      <c r="O85" s="228"/>
      <c r="P85" s="228" t="s">
        <v>136</v>
      </c>
      <c r="Q85" s="228"/>
      <c r="R85" s="228"/>
    </row>
    <row r="86" spans="1:18" hidden="1" x14ac:dyDescent="0.15">
      <c r="A86" s="101" t="s">
        <v>124</v>
      </c>
      <c r="B86" s="103" t="str">
        <f>'記録表(4月)'!$I$43</f>
        <v/>
      </c>
      <c r="C86" s="102" t="str">
        <f>'記録表(4月)'!$O$43</f>
        <v/>
      </c>
      <c r="D86" s="228" t="str">
        <f>'記録表(4月)'!$J$43</f>
        <v/>
      </c>
      <c r="E86" s="228"/>
      <c r="F86" s="229" t="str">
        <f>'記録表(4月)'!$P$43</f>
        <v/>
      </c>
      <c r="G86" s="230"/>
      <c r="H86" s="231"/>
      <c r="I86" s="228" t="str">
        <f>'記録表(4月)'!$K$43</f>
        <v/>
      </c>
      <c r="J86" s="228"/>
      <c r="K86" s="232" t="str">
        <f>'記録表(4月)'!$Q$43</f>
        <v/>
      </c>
      <c r="L86" s="232"/>
      <c r="M86" s="232"/>
      <c r="N86" s="233" t="str">
        <f>'記録表(4月)'!$L$43</f>
        <v/>
      </c>
      <c r="O86" s="228"/>
      <c r="P86" s="232" t="str">
        <f>'記録表(4月)'!$R$43</f>
        <v/>
      </c>
      <c r="Q86" s="232"/>
      <c r="R86" s="232"/>
    </row>
    <row r="87" spans="1:18" hidden="1" x14ac:dyDescent="0.15">
      <c r="A87" s="101" t="s">
        <v>125</v>
      </c>
      <c r="B87" s="103" t="str">
        <f>'記録表(5月)'!$I$43</f>
        <v/>
      </c>
      <c r="C87" s="102" t="str">
        <f>'記録表(5月)'!$O$43</f>
        <v/>
      </c>
      <c r="D87" s="228" t="str">
        <f>'記録表(5月)'!$J$43</f>
        <v/>
      </c>
      <c r="E87" s="228"/>
      <c r="F87" s="229" t="str">
        <f>'記録表(5月)'!$P$43</f>
        <v/>
      </c>
      <c r="G87" s="230"/>
      <c r="H87" s="231"/>
      <c r="I87" s="228" t="str">
        <f>'記録表(5月)'!$K$43</f>
        <v/>
      </c>
      <c r="J87" s="228"/>
      <c r="K87" s="232" t="str">
        <f>'記録表(5月)'!$Q$43</f>
        <v/>
      </c>
      <c r="L87" s="232"/>
      <c r="M87" s="232"/>
      <c r="N87" s="233" t="str">
        <f>'記録表(5月)'!$L$43</f>
        <v/>
      </c>
      <c r="O87" s="228"/>
      <c r="P87" s="232" t="str">
        <f>'記録表(5月)'!$R$43</f>
        <v/>
      </c>
      <c r="Q87" s="232"/>
      <c r="R87" s="232"/>
    </row>
    <row r="88" spans="1:18" hidden="1" x14ac:dyDescent="0.15">
      <c r="A88" s="101" t="s">
        <v>126</v>
      </c>
      <c r="B88" s="103" t="str">
        <f>'記録表(6月)'!$I$43</f>
        <v/>
      </c>
      <c r="C88" s="102" t="str">
        <f>'記録表(6月)'!$O$43</f>
        <v/>
      </c>
      <c r="D88" s="228" t="str">
        <f>'記録表(6月)'!$J$43</f>
        <v/>
      </c>
      <c r="E88" s="228"/>
      <c r="F88" s="229" t="str">
        <f>'記録表(6月)'!$P$43</f>
        <v/>
      </c>
      <c r="G88" s="230"/>
      <c r="H88" s="231"/>
      <c r="I88" s="228" t="str">
        <f>'記録表(6月)'!$K$43</f>
        <v/>
      </c>
      <c r="J88" s="228"/>
      <c r="K88" s="232" t="str">
        <f>'記録表(6月)'!$Q$43</f>
        <v/>
      </c>
      <c r="L88" s="232"/>
      <c r="M88" s="232"/>
      <c r="N88" s="233" t="str">
        <f>'記録表(6月)'!$L$43</f>
        <v/>
      </c>
      <c r="O88" s="228"/>
      <c r="P88" s="232" t="str">
        <f>'記録表(6月)'!$R$43</f>
        <v/>
      </c>
      <c r="Q88" s="232"/>
      <c r="R88" s="232"/>
    </row>
    <row r="89" spans="1:18" hidden="1" x14ac:dyDescent="0.15">
      <c r="A89" s="101" t="s">
        <v>127</v>
      </c>
      <c r="B89" s="100"/>
      <c r="C89" s="100"/>
      <c r="D89" s="228"/>
      <c r="E89" s="228"/>
      <c r="F89" s="228"/>
      <c r="G89" s="228"/>
      <c r="H89" s="228"/>
      <c r="I89" s="228"/>
      <c r="J89" s="228"/>
      <c r="K89" s="228"/>
      <c r="L89" s="228"/>
      <c r="M89" s="228"/>
      <c r="N89" s="228"/>
      <c r="O89" s="228"/>
      <c r="P89" s="228"/>
      <c r="Q89" s="228"/>
      <c r="R89" s="228"/>
    </row>
    <row r="90" spans="1:18" hidden="1" x14ac:dyDescent="0.15">
      <c r="A90" s="101" t="s">
        <v>128</v>
      </c>
      <c r="B90" s="100"/>
      <c r="C90" s="100"/>
      <c r="D90" s="228"/>
      <c r="E90" s="228"/>
      <c r="F90" s="228"/>
      <c r="G90" s="228"/>
      <c r="H90" s="228"/>
      <c r="I90" s="228"/>
      <c r="J90" s="228"/>
      <c r="K90" s="228"/>
      <c r="L90" s="228"/>
      <c r="M90" s="228"/>
      <c r="N90" s="228"/>
      <c r="O90" s="228"/>
      <c r="P90" s="228"/>
      <c r="Q90" s="228"/>
      <c r="R90" s="228"/>
    </row>
    <row r="91" spans="1:18" hidden="1" x14ac:dyDescent="0.15">
      <c r="A91" s="101" t="s">
        <v>129</v>
      </c>
      <c r="B91" s="100"/>
      <c r="C91" s="100"/>
      <c r="D91" s="228"/>
      <c r="E91" s="228"/>
      <c r="F91" s="228"/>
      <c r="G91" s="228"/>
      <c r="H91" s="228"/>
      <c r="I91" s="228"/>
      <c r="J91" s="228"/>
      <c r="K91" s="228"/>
      <c r="L91" s="228"/>
      <c r="M91" s="228"/>
      <c r="N91" s="228"/>
      <c r="O91" s="228"/>
      <c r="P91" s="228"/>
      <c r="Q91" s="228"/>
      <c r="R91" s="228"/>
    </row>
    <row r="92" spans="1:18" hidden="1" x14ac:dyDescent="0.15">
      <c r="A92" s="101" t="s">
        <v>130</v>
      </c>
      <c r="B92" s="100"/>
      <c r="C92" s="100"/>
      <c r="D92" s="228"/>
      <c r="E92" s="228"/>
      <c r="F92" s="228"/>
      <c r="G92" s="228"/>
      <c r="H92" s="228"/>
      <c r="I92" s="228"/>
      <c r="J92" s="228"/>
      <c r="K92" s="228"/>
      <c r="L92" s="228"/>
      <c r="M92" s="228"/>
      <c r="N92" s="228"/>
      <c r="O92" s="228"/>
      <c r="P92" s="228"/>
      <c r="Q92" s="228"/>
      <c r="R92" s="228"/>
    </row>
    <row r="93" spans="1:18" hidden="1" x14ac:dyDescent="0.15">
      <c r="A93" s="101" t="s">
        <v>131</v>
      </c>
      <c r="B93" s="100"/>
      <c r="C93" s="100"/>
      <c r="D93" s="228"/>
      <c r="E93" s="228"/>
      <c r="F93" s="228"/>
      <c r="G93" s="228"/>
      <c r="H93" s="228"/>
      <c r="I93" s="228"/>
      <c r="J93" s="228"/>
      <c r="K93" s="228"/>
      <c r="L93" s="228"/>
      <c r="M93" s="228"/>
      <c r="N93" s="228"/>
      <c r="O93" s="228"/>
      <c r="P93" s="228"/>
      <c r="Q93" s="228"/>
      <c r="R93" s="228"/>
    </row>
    <row r="94" spans="1:18" hidden="1" x14ac:dyDescent="0.15">
      <c r="A94" s="101" t="s">
        <v>132</v>
      </c>
      <c r="B94" s="100"/>
      <c r="C94" s="100"/>
      <c r="D94" s="228"/>
      <c r="E94" s="228"/>
      <c r="F94" s="228"/>
      <c r="G94" s="228"/>
      <c r="H94" s="228"/>
      <c r="I94" s="228"/>
      <c r="J94" s="228"/>
      <c r="K94" s="228"/>
      <c r="L94" s="228"/>
      <c r="M94" s="228"/>
      <c r="N94" s="228"/>
      <c r="O94" s="228"/>
      <c r="P94" s="228"/>
      <c r="Q94" s="228"/>
      <c r="R94" s="228"/>
    </row>
    <row r="95" spans="1:18" hidden="1" x14ac:dyDescent="0.15">
      <c r="A95" s="101" t="s">
        <v>133</v>
      </c>
      <c r="B95" s="100"/>
      <c r="C95" s="100"/>
      <c r="D95" s="228"/>
      <c r="E95" s="228"/>
      <c r="F95" s="228"/>
      <c r="G95" s="228"/>
      <c r="H95" s="228"/>
      <c r="I95" s="228"/>
      <c r="J95" s="228"/>
      <c r="K95" s="228"/>
      <c r="L95" s="228"/>
      <c r="M95" s="228"/>
      <c r="N95" s="228"/>
      <c r="O95" s="228"/>
      <c r="P95" s="228"/>
      <c r="Q95" s="228"/>
      <c r="R95" s="228"/>
    </row>
    <row r="96" spans="1:18" hidden="1" x14ac:dyDescent="0.15">
      <c r="A96" s="101" t="s">
        <v>134</v>
      </c>
      <c r="B96" s="100"/>
      <c r="C96" s="100"/>
      <c r="D96" s="228"/>
      <c r="E96" s="228"/>
      <c r="F96" s="228"/>
      <c r="G96" s="228"/>
      <c r="H96" s="228"/>
      <c r="I96" s="228"/>
      <c r="J96" s="228"/>
      <c r="K96" s="228"/>
      <c r="L96" s="228"/>
      <c r="M96" s="228"/>
      <c r="N96" s="228"/>
      <c r="O96" s="228"/>
      <c r="P96" s="228"/>
      <c r="Q96" s="228"/>
      <c r="R96" s="228"/>
    </row>
    <row r="97" spans="1:18" hidden="1" x14ac:dyDescent="0.15">
      <c r="A97" s="101" t="s">
        <v>135</v>
      </c>
      <c r="B97" s="100"/>
      <c r="C97" s="100"/>
      <c r="D97" s="228"/>
      <c r="E97" s="228"/>
      <c r="F97" s="228"/>
      <c r="G97" s="228"/>
      <c r="H97" s="228"/>
      <c r="I97" s="228"/>
      <c r="J97" s="228"/>
      <c r="K97" s="228"/>
      <c r="L97" s="228"/>
      <c r="M97" s="228"/>
      <c r="N97" s="228"/>
      <c r="O97" s="228"/>
      <c r="P97" s="228"/>
      <c r="Q97" s="228"/>
      <c r="R97" s="228"/>
    </row>
    <row r="98" spans="1:18" hidden="1" x14ac:dyDescent="0.15"/>
  </sheetData>
  <sheetProtection algorithmName="SHA-512" hashValue="14fJnyTnUpBc0dpuMKTZprMjS6Imh2lE/IVfgZUB3UxgXI5vMbbsckw+2/J2asnDooGtg5Czawqn0GsG5LLnDQ==" saltValue="8ewhcED+2GDNIV4BzYlORg==" spinCount="100000" sheet="1" objects="1" scenarios="1"/>
  <mergeCells count="250">
    <mergeCell ref="I11:R11"/>
    <mergeCell ref="I12:R12"/>
    <mergeCell ref="I13:R13"/>
    <mergeCell ref="I14:R14"/>
    <mergeCell ref="I15:R15"/>
    <mergeCell ref="T2:V3"/>
    <mergeCell ref="N7:O7"/>
    <mergeCell ref="A5:R5"/>
    <mergeCell ref="P3:R3"/>
    <mergeCell ref="D80:H80"/>
    <mergeCell ref="Q77:R78"/>
    <mergeCell ref="E78:F78"/>
    <mergeCell ref="J78:K78"/>
    <mergeCell ref="O78:P78"/>
    <mergeCell ref="F79:G79"/>
    <mergeCell ref="K79:L79"/>
    <mergeCell ref="D76:H76"/>
    <mergeCell ref="I76:M76"/>
    <mergeCell ref="N76:R76"/>
    <mergeCell ref="P79:Q79"/>
    <mergeCell ref="A77:C79"/>
    <mergeCell ref="E77:F77"/>
    <mergeCell ref="G77:H78"/>
    <mergeCell ref="J77:K77"/>
    <mergeCell ref="L77:M78"/>
    <mergeCell ref="O77:P77"/>
    <mergeCell ref="D74:H74"/>
    <mergeCell ref="I74:M74"/>
    <mergeCell ref="N74:R74"/>
    <mergeCell ref="D75:H75"/>
    <mergeCell ref="I75:M75"/>
    <mergeCell ref="N75:R75"/>
    <mergeCell ref="D72:H72"/>
    <mergeCell ref="I72:M72"/>
    <mergeCell ref="N72:R72"/>
    <mergeCell ref="D73:H73"/>
    <mergeCell ref="I73:M73"/>
    <mergeCell ref="N73:R73"/>
    <mergeCell ref="D70:H70"/>
    <mergeCell ref="I70:M70"/>
    <mergeCell ref="N70:R70"/>
    <mergeCell ref="D71:H71"/>
    <mergeCell ref="I71:M71"/>
    <mergeCell ref="N71:R71"/>
    <mergeCell ref="D66:R68"/>
    <mergeCell ref="D69:H69"/>
    <mergeCell ref="I69:M69"/>
    <mergeCell ref="N69:R69"/>
    <mergeCell ref="D60:H60"/>
    <mergeCell ref="D63:E63"/>
    <mergeCell ref="I63:J63"/>
    <mergeCell ref="N63:O63"/>
    <mergeCell ref="D64:E64"/>
    <mergeCell ref="I64:J64"/>
    <mergeCell ref="N64:O64"/>
    <mergeCell ref="F59:G59"/>
    <mergeCell ref="K59:L59"/>
    <mergeCell ref="P59:Q59"/>
    <mergeCell ref="D56:H56"/>
    <mergeCell ref="I56:M56"/>
    <mergeCell ref="N56:R56"/>
    <mergeCell ref="D65:H65"/>
    <mergeCell ref="I65:M65"/>
    <mergeCell ref="N65:R65"/>
    <mergeCell ref="Q57:R58"/>
    <mergeCell ref="D54:H54"/>
    <mergeCell ref="I54:M54"/>
    <mergeCell ref="N54:R54"/>
    <mergeCell ref="D55:H55"/>
    <mergeCell ref="I55:M55"/>
    <mergeCell ref="N55:R55"/>
    <mergeCell ref="E58:F58"/>
    <mergeCell ref="J58:K58"/>
    <mergeCell ref="O58:P58"/>
    <mergeCell ref="I34:M34"/>
    <mergeCell ref="D34:H34"/>
    <mergeCell ref="D43:E43"/>
    <mergeCell ref="I43:J43"/>
    <mergeCell ref="N43:O43"/>
    <mergeCell ref="D38:H38"/>
    <mergeCell ref="J36:K36"/>
    <mergeCell ref="I38:R38"/>
    <mergeCell ref="L35:M36"/>
    <mergeCell ref="Q35:R36"/>
    <mergeCell ref="E35:F35"/>
    <mergeCell ref="N34:R34"/>
    <mergeCell ref="O35:P35"/>
    <mergeCell ref="D52:H52"/>
    <mergeCell ref="I52:M52"/>
    <mergeCell ref="N52:R52"/>
    <mergeCell ref="D53:H53"/>
    <mergeCell ref="I53:M53"/>
    <mergeCell ref="N53:R53"/>
    <mergeCell ref="I45:M45"/>
    <mergeCell ref="N45:R45"/>
    <mergeCell ref="D50:H50"/>
    <mergeCell ref="I50:M50"/>
    <mergeCell ref="N50:R50"/>
    <mergeCell ref="D51:H51"/>
    <mergeCell ref="I51:M51"/>
    <mergeCell ref="N51:R51"/>
    <mergeCell ref="N23:R23"/>
    <mergeCell ref="N24:R24"/>
    <mergeCell ref="N29:R29"/>
    <mergeCell ref="D30:H30"/>
    <mergeCell ref="D31:H31"/>
    <mergeCell ref="D32:H32"/>
    <mergeCell ref="I30:M30"/>
    <mergeCell ref="I31:M31"/>
    <mergeCell ref="D27:H27"/>
    <mergeCell ref="D28:H28"/>
    <mergeCell ref="I28:M28"/>
    <mergeCell ref="I27:M27"/>
    <mergeCell ref="N28:R28"/>
    <mergeCell ref="I29:M29"/>
    <mergeCell ref="I23:M23"/>
    <mergeCell ref="I24:M24"/>
    <mergeCell ref="N25:R25"/>
    <mergeCell ref="N26:R26"/>
    <mergeCell ref="I32:M32"/>
    <mergeCell ref="D29:H29"/>
    <mergeCell ref="N33:R33"/>
    <mergeCell ref="P37:Q37"/>
    <mergeCell ref="G35:H36"/>
    <mergeCell ref="I25:M25"/>
    <mergeCell ref="I26:M26"/>
    <mergeCell ref="D22:E22"/>
    <mergeCell ref="I22:J22"/>
    <mergeCell ref="N22:O22"/>
    <mergeCell ref="D21:E21"/>
    <mergeCell ref="I21:J21"/>
    <mergeCell ref="N21:O21"/>
    <mergeCell ref="D25:H25"/>
    <mergeCell ref="O36:P36"/>
    <mergeCell ref="I33:M33"/>
    <mergeCell ref="N30:R30"/>
    <mergeCell ref="N27:R27"/>
    <mergeCell ref="N32:R32"/>
    <mergeCell ref="D33:H33"/>
    <mergeCell ref="E36:F36"/>
    <mergeCell ref="J35:K35"/>
    <mergeCell ref="N31:R31"/>
    <mergeCell ref="D23:H23"/>
    <mergeCell ref="D24:H24"/>
    <mergeCell ref="D26:H26"/>
    <mergeCell ref="D95:E95"/>
    <mergeCell ref="F95:H95"/>
    <mergeCell ref="D93:E93"/>
    <mergeCell ref="F93:H93"/>
    <mergeCell ref="D91:E91"/>
    <mergeCell ref="F91:H91"/>
    <mergeCell ref="A35:C37"/>
    <mergeCell ref="K37:L37"/>
    <mergeCell ref="F37:G37"/>
    <mergeCell ref="D39:H39"/>
    <mergeCell ref="D46:R48"/>
    <mergeCell ref="D49:H49"/>
    <mergeCell ref="I49:M49"/>
    <mergeCell ref="N49:R49"/>
    <mergeCell ref="D44:E44"/>
    <mergeCell ref="I44:J44"/>
    <mergeCell ref="N44:O44"/>
    <mergeCell ref="D45:H45"/>
    <mergeCell ref="A57:C59"/>
    <mergeCell ref="E57:F57"/>
    <mergeCell ref="G57:H58"/>
    <mergeCell ref="J57:K57"/>
    <mergeCell ref="L57:M58"/>
    <mergeCell ref="O57:P57"/>
    <mergeCell ref="I85:J85"/>
    <mergeCell ref="K85:M85"/>
    <mergeCell ref="N85:O85"/>
    <mergeCell ref="P85:R85"/>
    <mergeCell ref="B84:C84"/>
    <mergeCell ref="D84:H84"/>
    <mergeCell ref="I84:M84"/>
    <mergeCell ref="N84:R84"/>
    <mergeCell ref="P88:R88"/>
    <mergeCell ref="D86:E86"/>
    <mergeCell ref="F86:H86"/>
    <mergeCell ref="I86:J86"/>
    <mergeCell ref="K86:M86"/>
    <mergeCell ref="N86:O86"/>
    <mergeCell ref="P86:R86"/>
    <mergeCell ref="D87:E87"/>
    <mergeCell ref="F87:H87"/>
    <mergeCell ref="D85:E85"/>
    <mergeCell ref="F85:H85"/>
    <mergeCell ref="I87:J87"/>
    <mergeCell ref="K87:M87"/>
    <mergeCell ref="N87:O87"/>
    <mergeCell ref="P87:R87"/>
    <mergeCell ref="D88:E88"/>
    <mergeCell ref="F88:H88"/>
    <mergeCell ref="I88:J88"/>
    <mergeCell ref="K88:M88"/>
    <mergeCell ref="N88:O88"/>
    <mergeCell ref="I89:J89"/>
    <mergeCell ref="K89:M89"/>
    <mergeCell ref="N89:O89"/>
    <mergeCell ref="P89:R89"/>
    <mergeCell ref="D90:E90"/>
    <mergeCell ref="F90:H90"/>
    <mergeCell ref="I90:J90"/>
    <mergeCell ref="K90:M90"/>
    <mergeCell ref="N90:O90"/>
    <mergeCell ref="P90:R90"/>
    <mergeCell ref="D89:E89"/>
    <mergeCell ref="F89:H89"/>
    <mergeCell ref="P93:R93"/>
    <mergeCell ref="D94:E94"/>
    <mergeCell ref="F94:H94"/>
    <mergeCell ref="I94:J94"/>
    <mergeCell ref="K94:M94"/>
    <mergeCell ref="N94:O94"/>
    <mergeCell ref="P94:R94"/>
    <mergeCell ref="I91:J91"/>
    <mergeCell ref="K91:M91"/>
    <mergeCell ref="N91:O91"/>
    <mergeCell ref="P91:R91"/>
    <mergeCell ref="D92:E92"/>
    <mergeCell ref="F92:H92"/>
    <mergeCell ref="I92:J92"/>
    <mergeCell ref="K92:M92"/>
    <mergeCell ref="N92:O92"/>
    <mergeCell ref="P92:R92"/>
    <mergeCell ref="A84:A85"/>
    <mergeCell ref="I39:R39"/>
    <mergeCell ref="I60:R60"/>
    <mergeCell ref="I80:R80"/>
    <mergeCell ref="A83:R83"/>
    <mergeCell ref="D97:E97"/>
    <mergeCell ref="F97:H97"/>
    <mergeCell ref="I97:J97"/>
    <mergeCell ref="K97:M97"/>
    <mergeCell ref="N97:O97"/>
    <mergeCell ref="P97:R97"/>
    <mergeCell ref="I95:J95"/>
    <mergeCell ref="K95:M95"/>
    <mergeCell ref="N95:O95"/>
    <mergeCell ref="P95:R95"/>
    <mergeCell ref="D96:E96"/>
    <mergeCell ref="F96:H96"/>
    <mergeCell ref="I96:J96"/>
    <mergeCell ref="K96:M96"/>
    <mergeCell ref="N96:O96"/>
    <mergeCell ref="P96:R96"/>
    <mergeCell ref="I93:J93"/>
    <mergeCell ref="K93:M93"/>
    <mergeCell ref="N93:O93"/>
  </mergeCells>
  <phoneticPr fontId="3"/>
  <conditionalFormatting sqref="L7 N7:O7 Q7 D23:R23">
    <cfRule type="containsBlanks" dxfId="18" priority="31" stopIfTrue="1">
      <formula>LEN(TRIM(D7))=0</formula>
    </cfRule>
  </conditionalFormatting>
  <conditionalFormatting sqref="E35:F36 J35:K36 O35:P36">
    <cfRule type="notContainsBlanks" priority="8" stopIfTrue="1">
      <formula>LEN(TRIM(E35))&gt;0</formula>
    </cfRule>
  </conditionalFormatting>
  <conditionalFormatting sqref="E57:F58 J57:K58 O57:P58">
    <cfRule type="notContainsBlanks" priority="5" stopIfTrue="1">
      <formula>LEN(TRIM(E57))&gt;0</formula>
    </cfRule>
  </conditionalFormatting>
  <conditionalFormatting sqref="E77:F78 J77:K78 O77:P78">
    <cfRule type="notContainsBlanks" priority="2" stopIfTrue="1">
      <formula>LEN(TRIM(E77))&gt;0</formula>
    </cfRule>
  </conditionalFormatting>
  <hyperlinks>
    <hyperlink ref="T2:V3" location="TOP!A1" display="TOPページへ戻る"/>
  </hyperlinks>
  <printOptions horizontalCentered="1"/>
  <pageMargins left="0.70866141732283472" right="0.70866141732283472" top="0.74803149606299213" bottom="0.74803149606299213" header="0.31496062992125984" footer="0.31496062992125984"/>
  <pageSetup paperSize="9" orientation="portrait" r:id="rId1"/>
  <ignoredErrors>
    <ignoredError sqref="N33 I33" unlockedFormula="1"/>
  </ignoredErrors>
  <extLst>
    <ext xmlns:x14="http://schemas.microsoft.com/office/spreadsheetml/2009/9/main" uri="{78C0D931-6437-407d-A8EE-F0AAD7539E65}">
      <x14:conditionalFormattings>
        <x14:conditionalFormatting xmlns:xm="http://schemas.microsoft.com/office/excel/2006/main">
          <x14:cfRule type="expression" priority="7" stopIfTrue="1" id="{F45AD52C-9570-44F5-A40B-B4EFC0004D32}">
            <xm:f>基本情報!$F$12="×"</xm:f>
            <x14:dxf/>
          </x14:cfRule>
          <xm:sqref>E35:F36 J35:K36 O35:P36</xm:sqref>
        </x14:conditionalFormatting>
        <x14:conditionalFormatting xmlns:xm="http://schemas.microsoft.com/office/excel/2006/main">
          <x14:cfRule type="expression" priority="10" stopIfTrue="1" id="{9E7705C6-CF5B-41EA-B839-699F1FFDF69A}">
            <xm:f>基本情報!$F$12="○"</xm:f>
            <x14:dxf>
              <fill>
                <patternFill>
                  <bgColor theme="4" tint="0.39994506668294322"/>
                </patternFill>
              </fill>
            </x14:dxf>
          </x14:cfRule>
          <xm:sqref>E35:F36 J35:K36 O35:P36</xm:sqref>
        </x14:conditionalFormatting>
        <x14:conditionalFormatting xmlns:xm="http://schemas.microsoft.com/office/excel/2006/main">
          <x14:cfRule type="expression" priority="4" stopIfTrue="1" id="{60E23EED-A629-46F5-A59B-8659FC730683}">
            <xm:f>基本情報!$F$13="×"</xm:f>
            <x14:dxf/>
          </x14:cfRule>
          <xm:sqref>E57:F58 J57:K58 O57:P58</xm:sqref>
        </x14:conditionalFormatting>
        <x14:conditionalFormatting xmlns:xm="http://schemas.microsoft.com/office/excel/2006/main">
          <x14:cfRule type="expression" priority="6" stopIfTrue="1" id="{29EEC23E-D33D-4D68-92C7-379DE09D03B2}">
            <xm:f>基本情報!$F$13="○"</xm:f>
            <x14:dxf>
              <fill>
                <patternFill>
                  <bgColor theme="4" tint="0.39994506668294322"/>
                </patternFill>
              </fill>
            </x14:dxf>
          </x14:cfRule>
          <xm:sqref>E57:F58 J57:K58 O57:P58</xm:sqref>
        </x14:conditionalFormatting>
        <x14:conditionalFormatting xmlns:xm="http://schemas.microsoft.com/office/excel/2006/main">
          <x14:cfRule type="expression" priority="1" stopIfTrue="1" id="{640311FE-BCAE-437D-A533-0407728A60FD}">
            <xm:f>基本情報!$F$14="×"</xm:f>
            <x14:dxf/>
          </x14:cfRule>
          <xm:sqref>E77:F78 J77:K78 O77:P78</xm:sqref>
        </x14:conditionalFormatting>
        <x14:conditionalFormatting xmlns:xm="http://schemas.microsoft.com/office/excel/2006/main">
          <x14:cfRule type="expression" priority="3" stopIfTrue="1" id="{CDEE82E9-24BA-4320-961F-BF2B6A24358F}">
            <xm:f>基本情報!$F$14="○"</xm:f>
            <x14:dxf>
              <fill>
                <patternFill>
                  <bgColor theme="4" tint="0.39994506668294322"/>
                </patternFill>
              </fill>
            </x14:dxf>
          </x14:cfRule>
          <xm:sqref>E77:F78 J77:K78 O77:P78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5" width="15" style="68" hidden="1" customWidth="1"/>
    <col min="16" max="18" width="15" style="1"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193</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14</v>
      </c>
      <c r="K3" s="70" t="s">
        <v>15</v>
      </c>
      <c r="L3" s="70" t="s">
        <v>16</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105"/>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1"/>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1"/>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1"/>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1"/>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1"/>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1"/>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IF(OR($F15="",$I15=""),"",ROUND(F15*$I15/1000,1))</f>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xznmhEBrJGD6EwnJQNhAUCRMgLAeaGKxDhAugZ+6s0YUfZLKgzsdGeLLgzfXA/KMF4Tu5C79utSdy6BZVMEksQ==" saltValue="nCXBxRplZ9GoIMZI2YJz/A==" spinCount="100000" sheet="1" objects="1" scenarios="1"/>
  <mergeCells count="18">
    <mergeCell ref="C2:C4"/>
    <mergeCell ref="M2:M4"/>
    <mergeCell ref="T2:V3"/>
    <mergeCell ref="B1:M1"/>
    <mergeCell ref="D2:I2"/>
    <mergeCell ref="J2:L2"/>
    <mergeCell ref="D3:D4"/>
    <mergeCell ref="E3:E4"/>
    <mergeCell ref="O2:O4"/>
    <mergeCell ref="P2:R2"/>
    <mergeCell ref="O39:R39"/>
    <mergeCell ref="O40:O42"/>
    <mergeCell ref="J39:L39"/>
    <mergeCell ref="F39:H39"/>
    <mergeCell ref="P40:P42"/>
    <mergeCell ref="Q40:Q42"/>
    <mergeCell ref="R40:R42"/>
    <mergeCell ref="I39:I40"/>
  </mergeCells>
  <phoneticPr fontId="2"/>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194</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c r="P44" s="1"/>
      <c r="Q44" s="1"/>
      <c r="R44" s="1"/>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exrAhA7/ftVYJBvwbNONh0aWVMx+Ud4JWeelJPrBV/q2kDYENy2MwgZATFbr3OHU8StgMA4KwlI1CEKJ0idXuw==" saltValue="tqaIBpB53P0DXh0NMLozyw==" spinCount="100000" sheet="1"/>
  <mergeCells count="18">
    <mergeCell ref="T2:V3"/>
    <mergeCell ref="B1:M1"/>
    <mergeCell ref="C2:C4"/>
    <mergeCell ref="D2:I2"/>
    <mergeCell ref="J2:L2"/>
    <mergeCell ref="M2:M4"/>
    <mergeCell ref="D3:D4"/>
    <mergeCell ref="E3:E4"/>
    <mergeCell ref="F39:H39"/>
    <mergeCell ref="O2:O4"/>
    <mergeCell ref="P40:P42"/>
    <mergeCell ref="Q40:Q42"/>
    <mergeCell ref="R40:R42"/>
    <mergeCell ref="O39:R39"/>
    <mergeCell ref="O40:O42"/>
    <mergeCell ref="P2:R2"/>
    <mergeCell ref="I39:I40"/>
    <mergeCell ref="J39:L39"/>
  </mergeCells>
  <phoneticPr fontId="3"/>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8" width="15" style="68"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195</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72"/>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0"/>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0"/>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0"/>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0"/>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0"/>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7QBqCy5Qr/EZPxlAMlvctrOlsM3qgLjq1iCVOhtWVtGx1S1nO4zkrYcowf+mmS1uamCS9GVLrVYc+9c+4U2dYA==" saltValue="9VtJPLEvi5QCrshqqN9nJQ==" spinCount="100000" sheet="1"/>
  <mergeCells count="18">
    <mergeCell ref="T2:V3"/>
    <mergeCell ref="B1:M1"/>
    <mergeCell ref="C2:C4"/>
    <mergeCell ref="D2:I2"/>
    <mergeCell ref="J2:L2"/>
    <mergeCell ref="M2:M4"/>
    <mergeCell ref="D3:D4"/>
    <mergeCell ref="E3:E4"/>
    <mergeCell ref="F39:H39"/>
    <mergeCell ref="O2:O4"/>
    <mergeCell ref="P40:P42"/>
    <mergeCell ref="Q40:Q42"/>
    <mergeCell ref="R40:R42"/>
    <mergeCell ref="O39:R39"/>
    <mergeCell ref="O40:O42"/>
    <mergeCell ref="P2:R2"/>
    <mergeCell ref="I39:I40"/>
    <mergeCell ref="J39:L39"/>
  </mergeCells>
  <phoneticPr fontId="3"/>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39997558519241921"/>
  </sheetPr>
  <dimension ref="A1:V98"/>
  <sheetViews>
    <sheetView showGridLines="0" zoomScaleNormal="100" workbookViewId="0">
      <selection activeCell="L7" sqref="L7"/>
    </sheetView>
  </sheetViews>
  <sheetFormatPr defaultRowHeight="13.5" x14ac:dyDescent="0.15"/>
  <cols>
    <col min="1" max="3" width="10.25" style="40" customWidth="1"/>
    <col min="4" max="4" width="2.25" style="40" customWidth="1"/>
    <col min="5" max="5" width="4.25" style="40" customWidth="1"/>
    <col min="6" max="8" width="3.5" style="40" customWidth="1"/>
    <col min="9" max="9" width="2.25" style="40" customWidth="1"/>
    <col min="10" max="10" width="4.875" style="40" customWidth="1"/>
    <col min="11" max="13" width="3.5" style="40" customWidth="1"/>
    <col min="14" max="14" width="2.25" style="40" customWidth="1"/>
    <col min="15" max="15" width="4.625" style="40" customWidth="1"/>
    <col min="16" max="17" width="3.5" style="40" customWidth="1"/>
    <col min="18" max="18" width="3.5" style="40" bestFit="1" customWidth="1"/>
    <col min="19" max="16384" width="9" style="40"/>
  </cols>
  <sheetData>
    <row r="1" spans="1:22" ht="18" customHeight="1" thickBot="1" x14ac:dyDescent="0.2">
      <c r="T1" s="122" t="s">
        <v>197</v>
      </c>
    </row>
    <row r="2" spans="1:22" ht="18" customHeight="1" thickTop="1" x14ac:dyDescent="0.15">
      <c r="T2" s="305" t="s">
        <v>107</v>
      </c>
      <c r="U2" s="306"/>
      <c r="V2" s="307"/>
    </row>
    <row r="3" spans="1:22" ht="18" customHeight="1" thickBot="1" x14ac:dyDescent="0.2">
      <c r="L3" s="41" t="s">
        <v>35</v>
      </c>
      <c r="M3" s="42"/>
      <c r="N3" s="42"/>
      <c r="O3" s="43"/>
      <c r="P3" s="313"/>
      <c r="Q3" s="314"/>
      <c r="R3" s="315"/>
      <c r="T3" s="308"/>
      <c r="U3" s="309"/>
      <c r="V3" s="310"/>
    </row>
    <row r="4" spans="1:22" ht="18" customHeight="1" thickTop="1" x14ac:dyDescent="0.15"/>
    <row r="5" spans="1:22" ht="18" customHeight="1" x14ac:dyDescent="0.15">
      <c r="A5" s="312" t="s">
        <v>49</v>
      </c>
      <c r="B5" s="312"/>
      <c r="C5" s="312"/>
      <c r="D5" s="312"/>
      <c r="E5" s="312"/>
      <c r="F5" s="312"/>
      <c r="G5" s="312"/>
      <c r="H5" s="312"/>
      <c r="I5" s="312"/>
      <c r="J5" s="312"/>
      <c r="K5" s="312"/>
      <c r="L5" s="312"/>
      <c r="M5" s="312"/>
      <c r="N5" s="312"/>
      <c r="O5" s="312"/>
      <c r="P5" s="312"/>
      <c r="Q5" s="312"/>
      <c r="R5" s="312"/>
    </row>
    <row r="6" spans="1:22" ht="18" customHeight="1" x14ac:dyDescent="0.15">
      <c r="A6" s="44"/>
      <c r="B6" s="44"/>
      <c r="C6" s="44"/>
      <c r="D6" s="44"/>
      <c r="E6" s="44"/>
      <c r="F6" s="44"/>
      <c r="G6" s="44"/>
      <c r="H6" s="44"/>
      <c r="I6" s="44"/>
      <c r="J6" s="44"/>
      <c r="K6" s="44"/>
      <c r="L6" s="44"/>
      <c r="M6" s="44"/>
      <c r="N6" s="44"/>
      <c r="O6" s="44"/>
      <c r="P6" s="44"/>
      <c r="Q6" s="44"/>
      <c r="R6" s="44"/>
    </row>
    <row r="7" spans="1:22" ht="18" customHeight="1" x14ac:dyDescent="0.15">
      <c r="K7" s="45" t="s">
        <v>36</v>
      </c>
      <c r="L7" s="39"/>
      <c r="M7" s="45" t="s">
        <v>37</v>
      </c>
      <c r="N7" s="311"/>
      <c r="O7" s="311"/>
      <c r="P7" s="40" t="s">
        <v>38</v>
      </c>
      <c r="Q7" s="39"/>
      <c r="R7" s="40" t="s">
        <v>39</v>
      </c>
    </row>
    <row r="8" spans="1:22" ht="18" customHeight="1" x14ac:dyDescent="0.15"/>
    <row r="9" spans="1:22" ht="18" customHeight="1" x14ac:dyDescent="0.15">
      <c r="A9" s="40" t="s">
        <v>187</v>
      </c>
    </row>
    <row r="10" spans="1:22" ht="18" customHeight="1" x14ac:dyDescent="0.15"/>
    <row r="11" spans="1:22" ht="27" customHeight="1" x14ac:dyDescent="0.15">
      <c r="E11" s="46" t="s">
        <v>40</v>
      </c>
      <c r="H11" s="46"/>
      <c r="I11" s="304" t="str">
        <f>IF(基本情報!D5="","",基本情報!D5)</f>
        <v/>
      </c>
      <c r="J11" s="304"/>
      <c r="K11" s="304"/>
      <c r="L11" s="304"/>
      <c r="M11" s="304"/>
      <c r="N11" s="304"/>
      <c r="O11" s="304"/>
      <c r="P11" s="304"/>
      <c r="Q11" s="304"/>
      <c r="R11" s="304"/>
    </row>
    <row r="12" spans="1:22" ht="27" customHeight="1" x14ac:dyDescent="0.15">
      <c r="E12" s="46" t="s">
        <v>41</v>
      </c>
      <c r="H12" s="46"/>
      <c r="I12" s="304" t="str">
        <f>IF(基本情報!D6="","",基本情報!D6)</f>
        <v/>
      </c>
      <c r="J12" s="304"/>
      <c r="K12" s="304"/>
      <c r="L12" s="304"/>
      <c r="M12" s="304"/>
      <c r="N12" s="304"/>
      <c r="O12" s="304"/>
      <c r="P12" s="304"/>
      <c r="Q12" s="304"/>
      <c r="R12" s="304"/>
    </row>
    <row r="13" spans="1:22" ht="27" customHeight="1" x14ac:dyDescent="0.15">
      <c r="E13" s="46" t="s">
        <v>42</v>
      </c>
      <c r="H13" s="46"/>
      <c r="I13" s="304" t="str">
        <f>IF(基本情報!D7="","",基本情報!D7)</f>
        <v/>
      </c>
      <c r="J13" s="304"/>
      <c r="K13" s="304"/>
      <c r="L13" s="304"/>
      <c r="M13" s="304"/>
      <c r="N13" s="304"/>
      <c r="O13" s="304"/>
      <c r="P13" s="304"/>
      <c r="Q13" s="304"/>
      <c r="R13" s="304"/>
    </row>
    <row r="14" spans="1:22" ht="27" customHeight="1" x14ac:dyDescent="0.15">
      <c r="E14" s="46" t="s">
        <v>43</v>
      </c>
      <c r="H14" s="46"/>
      <c r="I14" s="304" t="str">
        <f>IF(基本情報!D8="","",基本情報!D8)</f>
        <v/>
      </c>
      <c r="J14" s="304"/>
      <c r="K14" s="304"/>
      <c r="L14" s="304"/>
      <c r="M14" s="304"/>
      <c r="N14" s="304"/>
      <c r="O14" s="304"/>
      <c r="P14" s="304"/>
      <c r="Q14" s="304"/>
      <c r="R14" s="304"/>
    </row>
    <row r="15" spans="1:22" ht="27" customHeight="1" x14ac:dyDescent="0.15">
      <c r="E15" s="46" t="s">
        <v>44</v>
      </c>
      <c r="H15" s="46"/>
      <c r="I15" s="304" t="str">
        <f>IF(基本情報!D9="","",基本情報!D9)</f>
        <v/>
      </c>
      <c r="J15" s="304"/>
      <c r="K15" s="304"/>
      <c r="L15" s="304"/>
      <c r="M15" s="304"/>
      <c r="N15" s="304"/>
      <c r="O15" s="304"/>
      <c r="P15" s="304"/>
      <c r="Q15" s="304"/>
      <c r="R15" s="304"/>
    </row>
    <row r="16" spans="1:22" ht="18" customHeight="1" x14ac:dyDescent="0.15"/>
    <row r="17" spans="1:18" ht="18" customHeight="1" x14ac:dyDescent="0.15">
      <c r="A17" s="132" t="str">
        <f>CONCATENATE("　汚濁負荷量の測定等に係る実施細目に基づき、",IF(基本情報!E16="","　",基本情報!D16),IF(基本情報!E16="","　",基本情報!E16),"年 ",'報告書(7-9月)'!G21,"月 から ",IF(基本情報!E16="","　",基本情報!D16),IF(基本情報!E16="","　",基本情報!E16),"年 ",'報告書(7-9月)'!Q21,"月")</f>
        <v>　汚濁負荷量の測定等に係る実施細目に基づき、　　年 7月 から 　　年 9月</v>
      </c>
      <c r="B17" s="47"/>
      <c r="C17" s="47"/>
      <c r="D17" s="47"/>
      <c r="E17" s="47"/>
      <c r="F17" s="47"/>
      <c r="G17" s="47"/>
      <c r="H17" s="47"/>
      <c r="I17" s="132"/>
      <c r="J17" s="132"/>
      <c r="K17" s="47"/>
      <c r="L17" s="117"/>
      <c r="M17" s="47"/>
      <c r="N17" s="47"/>
      <c r="O17" s="47"/>
      <c r="P17" s="117"/>
      <c r="Q17" s="47"/>
      <c r="R17" s="47"/>
    </row>
    <row r="18" spans="1:18" ht="18" customHeight="1" x14ac:dyDescent="0.15">
      <c r="A18" s="132" t="s">
        <v>222</v>
      </c>
      <c r="B18" s="47"/>
      <c r="C18" s="47"/>
      <c r="D18" s="47"/>
      <c r="E18" s="47"/>
      <c r="F18" s="47"/>
      <c r="G18" s="47"/>
      <c r="H18" s="47"/>
      <c r="I18" s="47"/>
      <c r="J18" s="47"/>
      <c r="K18" s="47"/>
      <c r="L18" s="47"/>
      <c r="M18" s="47"/>
      <c r="N18" s="47"/>
      <c r="O18" s="47"/>
      <c r="P18" s="47"/>
      <c r="Q18" s="47"/>
      <c r="R18" s="47"/>
    </row>
    <row r="19" spans="1:18" ht="18" customHeight="1" x14ac:dyDescent="0.15"/>
    <row r="20" spans="1:18" ht="18" customHeight="1" thickBot="1" x14ac:dyDescent="0.2">
      <c r="A20" s="40" t="s">
        <v>45</v>
      </c>
    </row>
    <row r="21" spans="1:18" ht="28.5" customHeight="1" x14ac:dyDescent="0.15">
      <c r="A21" s="48" t="s">
        <v>73</v>
      </c>
      <c r="B21" s="49"/>
      <c r="C21" s="50"/>
      <c r="D21" s="275" t="str">
        <f>IF(基本情報!$E$16="","",CONCATENATE(基本情報!$D$16,基本情報!$E$16))</f>
        <v/>
      </c>
      <c r="E21" s="276"/>
      <c r="F21" s="51" t="s">
        <v>37</v>
      </c>
      <c r="G21" s="118">
        <v>7</v>
      </c>
      <c r="H21" s="52" t="s">
        <v>38</v>
      </c>
      <c r="I21" s="275" t="str">
        <f>IF($D$21="","",$D$21)</f>
        <v/>
      </c>
      <c r="J21" s="276"/>
      <c r="K21" s="51" t="s">
        <v>37</v>
      </c>
      <c r="L21" s="118">
        <v>8</v>
      </c>
      <c r="M21" s="52" t="s">
        <v>38</v>
      </c>
      <c r="N21" s="275" t="str">
        <f>IF($D$21="","",$D$21)</f>
        <v/>
      </c>
      <c r="O21" s="276"/>
      <c r="P21" s="51" t="s">
        <v>37</v>
      </c>
      <c r="Q21" s="118">
        <v>9</v>
      </c>
      <c r="R21" s="53" t="s">
        <v>38</v>
      </c>
    </row>
    <row r="22" spans="1:18" ht="20.25" customHeight="1" x14ac:dyDescent="0.15">
      <c r="A22" s="54" t="s">
        <v>54</v>
      </c>
      <c r="B22" s="42"/>
      <c r="C22" s="43"/>
      <c r="D22" s="256">
        <f>IF(COUNT('記録表(7月)'!F5:F35)=0,0,COUNT('記録表(7月)'!F5:F35))</f>
        <v>0</v>
      </c>
      <c r="E22" s="257"/>
      <c r="F22" s="55" t="s">
        <v>74</v>
      </c>
      <c r="G22" s="133">
        <f>IF(COUNTA('記録表(7月)'!$B$5:$B$35)=COUNTA('記録表(7月)'!$F$5:$F$35),0,COUNTA('記録表(7月)'!$B$5:$B$35)-COUNTA('記録表(7月)'!$F$5:$F$35))</f>
        <v>0</v>
      </c>
      <c r="H22" s="56" t="s">
        <v>75</v>
      </c>
      <c r="I22" s="256">
        <f>IF(COUNT('記録表(8月)'!F5:F35)=0,0,COUNT('記録表(8月)'!F5:F35))</f>
        <v>0</v>
      </c>
      <c r="J22" s="257"/>
      <c r="K22" s="55" t="s">
        <v>74</v>
      </c>
      <c r="L22" s="133">
        <f>IF(COUNTA('記録表(8月)'!$B$5:$B$35)=COUNTA('記録表(8月)'!$F$5:$F$35),0,COUNTA('記録表(8月)'!$B$5:$B$35)-COUNTA('記録表(8月)'!$F$5:$F$35))</f>
        <v>0</v>
      </c>
      <c r="M22" s="56" t="s">
        <v>75</v>
      </c>
      <c r="N22" s="256">
        <f>IF(COUNT('記録表(9月)'!F5:F35)=0,0,COUNT('記録表(9月)'!F5:F35))</f>
        <v>0</v>
      </c>
      <c r="O22" s="257"/>
      <c r="P22" s="55" t="s">
        <v>74</v>
      </c>
      <c r="Q22" s="133">
        <f>IF(COUNTA('記録表(9月)'!$B$5:$B$35)=COUNTA('記録表(9月)'!$F$5:$F$35),0,COUNTA('記録表(9月)'!$B$5:$B$35)-COUNTA('記録表(9月)'!$F$5:$F$35))</f>
        <v>0</v>
      </c>
      <c r="R22" s="57" t="s">
        <v>75</v>
      </c>
    </row>
    <row r="23" spans="1:18" ht="20.25" customHeight="1" thickBot="1" x14ac:dyDescent="0.2">
      <c r="A23" s="58" t="s">
        <v>83</v>
      </c>
      <c r="B23" s="59"/>
      <c r="C23" s="60"/>
      <c r="D23" s="282"/>
      <c r="E23" s="282"/>
      <c r="F23" s="282"/>
      <c r="G23" s="282"/>
      <c r="H23" s="282"/>
      <c r="I23" s="282"/>
      <c r="J23" s="282"/>
      <c r="K23" s="282"/>
      <c r="L23" s="282"/>
      <c r="M23" s="282"/>
      <c r="N23" s="282"/>
      <c r="O23" s="282"/>
      <c r="P23" s="282"/>
      <c r="Q23" s="282"/>
      <c r="R23" s="284"/>
    </row>
    <row r="24" spans="1:18" ht="20.25" customHeight="1" x14ac:dyDescent="0.15">
      <c r="A24" s="61" t="s">
        <v>84</v>
      </c>
      <c r="B24" s="51"/>
      <c r="C24" s="52"/>
      <c r="D24" s="283" t="str">
        <f>'記録表(7月)'!I42</f>
        <v/>
      </c>
      <c r="E24" s="283"/>
      <c r="F24" s="283"/>
      <c r="G24" s="283"/>
      <c r="H24" s="283"/>
      <c r="I24" s="283" t="str">
        <f>'記録表(8月)'!I42</f>
        <v/>
      </c>
      <c r="J24" s="283"/>
      <c r="K24" s="283"/>
      <c r="L24" s="283"/>
      <c r="M24" s="283"/>
      <c r="N24" s="283" t="str">
        <f>'記録表(9月)'!I42</f>
        <v/>
      </c>
      <c r="O24" s="283"/>
      <c r="P24" s="283"/>
      <c r="Q24" s="283"/>
      <c r="R24" s="285"/>
    </row>
    <row r="25" spans="1:18" ht="20.25" customHeight="1" x14ac:dyDescent="0.15">
      <c r="A25" s="54" t="s">
        <v>85</v>
      </c>
      <c r="B25" s="42"/>
      <c r="C25" s="43"/>
      <c r="D25" s="273" t="str">
        <f>IF(COUNT('記録表(7月)'!I5:I35)=1,"",'記録表(7月)'!I43)</f>
        <v/>
      </c>
      <c r="E25" s="273"/>
      <c r="F25" s="273"/>
      <c r="G25" s="273"/>
      <c r="H25" s="273"/>
      <c r="I25" s="273" t="str">
        <f>IF(COUNT('記録表(8月)'!I5:I35)=1,"",'記録表(8月)'!I43)</f>
        <v/>
      </c>
      <c r="J25" s="273"/>
      <c r="K25" s="273"/>
      <c r="L25" s="273"/>
      <c r="M25" s="273"/>
      <c r="N25" s="273" t="str">
        <f>IF(COUNT('記録表(9月)'!I5:I35)=1,"",'記録表(9月)'!I43)</f>
        <v/>
      </c>
      <c r="O25" s="273"/>
      <c r="P25" s="273"/>
      <c r="Q25" s="273"/>
      <c r="R25" s="286"/>
    </row>
    <row r="26" spans="1:18" ht="20.25" customHeight="1" thickBot="1" x14ac:dyDescent="0.2">
      <c r="A26" s="58" t="s">
        <v>86</v>
      </c>
      <c r="B26" s="59"/>
      <c r="C26" s="60"/>
      <c r="D26" s="274" t="str">
        <f>IF(COUNT('記録表(7月)'!I5:I35)=1,"",'記録表(7月)'!I44)</f>
        <v/>
      </c>
      <c r="E26" s="274"/>
      <c r="F26" s="274"/>
      <c r="G26" s="274"/>
      <c r="H26" s="274"/>
      <c r="I26" s="274" t="str">
        <f>IF(COUNT('記録表(8月)'!I5:I35)=1,"",'記録表(8月)'!I44)</f>
        <v/>
      </c>
      <c r="J26" s="274"/>
      <c r="K26" s="274"/>
      <c r="L26" s="274"/>
      <c r="M26" s="274"/>
      <c r="N26" s="274" t="str">
        <f>IF(COUNT('記録表(9月)'!I5:I35)=1,"",'記録表(9月)'!I44)</f>
        <v/>
      </c>
      <c r="O26" s="274"/>
      <c r="P26" s="274"/>
      <c r="Q26" s="274"/>
      <c r="R26" s="287"/>
    </row>
    <row r="27" spans="1:18" ht="20.25" customHeight="1" x14ac:dyDescent="0.15">
      <c r="A27" s="61" t="s">
        <v>55</v>
      </c>
      <c r="B27" s="51"/>
      <c r="C27" s="52"/>
      <c r="D27" s="254" t="str">
        <f>'記録表(7月)'!F42</f>
        <v/>
      </c>
      <c r="E27" s="254"/>
      <c r="F27" s="254"/>
      <c r="G27" s="254"/>
      <c r="H27" s="254"/>
      <c r="I27" s="254" t="str">
        <f>'記録表(8月)'!F42</f>
        <v/>
      </c>
      <c r="J27" s="254"/>
      <c r="K27" s="254"/>
      <c r="L27" s="254"/>
      <c r="M27" s="254"/>
      <c r="N27" s="254" t="str">
        <f>'記録表(9月)'!F42</f>
        <v/>
      </c>
      <c r="O27" s="254"/>
      <c r="P27" s="254"/>
      <c r="Q27" s="254"/>
      <c r="R27" s="255"/>
    </row>
    <row r="28" spans="1:18" ht="20.25" customHeight="1" x14ac:dyDescent="0.15">
      <c r="A28" s="54" t="s">
        <v>46</v>
      </c>
      <c r="B28" s="42"/>
      <c r="C28" s="43"/>
      <c r="D28" s="280" t="str">
        <f>IF(COUNT('記録表(7月)'!F5:F35)=1,"",'記録表(7月)'!F43)</f>
        <v/>
      </c>
      <c r="E28" s="280"/>
      <c r="F28" s="280"/>
      <c r="G28" s="280"/>
      <c r="H28" s="280"/>
      <c r="I28" s="280" t="str">
        <f>IF(COUNT('記録表(8月)'!F5:F35)=1,"",'記録表(8月)'!F43)</f>
        <v/>
      </c>
      <c r="J28" s="280"/>
      <c r="K28" s="280"/>
      <c r="L28" s="280"/>
      <c r="M28" s="280"/>
      <c r="N28" s="280" t="str">
        <f>IF(COUNT('記録表(9月)'!F5:F35)=1,"",'記録表(9月)'!F43)</f>
        <v/>
      </c>
      <c r="O28" s="280"/>
      <c r="P28" s="280"/>
      <c r="Q28" s="280"/>
      <c r="R28" s="281"/>
    </row>
    <row r="29" spans="1:18" ht="20.25" customHeight="1" thickBot="1" x14ac:dyDescent="0.2">
      <c r="A29" s="58" t="s">
        <v>58</v>
      </c>
      <c r="B29" s="59"/>
      <c r="C29" s="60"/>
      <c r="D29" s="278" t="str">
        <f>IF(COUNT('記録表(7月)'!F5:F35)=1,"",'記録表(7月)'!F44)</f>
        <v/>
      </c>
      <c r="E29" s="278"/>
      <c r="F29" s="278"/>
      <c r="G29" s="278"/>
      <c r="H29" s="278"/>
      <c r="I29" s="278" t="str">
        <f>IF(COUNT('記録表(8月)'!F5:F35)=1,"",'記録表(8月)'!F44)</f>
        <v/>
      </c>
      <c r="J29" s="278"/>
      <c r="K29" s="278"/>
      <c r="L29" s="278"/>
      <c r="M29" s="278"/>
      <c r="N29" s="278" t="str">
        <f>IF(COUNT('記録表(9月)'!F5:F35)=1,"",'記録表(9月)'!F44)</f>
        <v/>
      </c>
      <c r="O29" s="278"/>
      <c r="P29" s="278"/>
      <c r="Q29" s="278"/>
      <c r="R29" s="279"/>
    </row>
    <row r="30" spans="1:18" ht="20.25" customHeight="1" x14ac:dyDescent="0.15">
      <c r="A30" s="61" t="s">
        <v>56</v>
      </c>
      <c r="B30" s="51"/>
      <c r="C30" s="52"/>
      <c r="D30" s="254" t="str">
        <f>'記録表(7月)'!J42</f>
        <v/>
      </c>
      <c r="E30" s="254"/>
      <c r="F30" s="254"/>
      <c r="G30" s="254"/>
      <c r="H30" s="254"/>
      <c r="I30" s="254" t="str">
        <f>'記録表(8月)'!J42</f>
        <v/>
      </c>
      <c r="J30" s="254"/>
      <c r="K30" s="254"/>
      <c r="L30" s="254"/>
      <c r="M30" s="254"/>
      <c r="N30" s="254" t="str">
        <f>'記録表(9月)'!J42</f>
        <v/>
      </c>
      <c r="O30" s="254"/>
      <c r="P30" s="254"/>
      <c r="Q30" s="254"/>
      <c r="R30" s="255"/>
    </row>
    <row r="31" spans="1:18" ht="20.25" customHeight="1" x14ac:dyDescent="0.15">
      <c r="A31" s="54" t="s">
        <v>57</v>
      </c>
      <c r="B31" s="42"/>
      <c r="C31" s="43"/>
      <c r="D31" s="280" t="str">
        <f>IF(COUNT('記録表(7月)'!J5:J35)=1,"",'記録表(7月)'!J43)</f>
        <v/>
      </c>
      <c r="E31" s="280"/>
      <c r="F31" s="280"/>
      <c r="G31" s="280"/>
      <c r="H31" s="280"/>
      <c r="I31" s="280" t="str">
        <f>IF(COUNT('記録表(8月)'!J5:J35)=1,"",'記録表(8月)'!J43)</f>
        <v/>
      </c>
      <c r="J31" s="280"/>
      <c r="K31" s="280"/>
      <c r="L31" s="280"/>
      <c r="M31" s="280"/>
      <c r="N31" s="280" t="str">
        <f>IF(COUNT('記録表(9月)'!J5:J35)=1,"",'記録表(9月)'!J43)</f>
        <v/>
      </c>
      <c r="O31" s="280"/>
      <c r="P31" s="280"/>
      <c r="Q31" s="280"/>
      <c r="R31" s="281"/>
    </row>
    <row r="32" spans="1:18" ht="20.25" customHeight="1" thickBot="1" x14ac:dyDescent="0.2">
      <c r="A32" s="58" t="s">
        <v>53</v>
      </c>
      <c r="B32" s="59"/>
      <c r="C32" s="60"/>
      <c r="D32" s="278" t="str">
        <f>IF(COUNT('記録表(7月)'!J5:J35)=1,"",'記録表(7月)'!J44)</f>
        <v/>
      </c>
      <c r="E32" s="278"/>
      <c r="F32" s="278"/>
      <c r="G32" s="278"/>
      <c r="H32" s="278"/>
      <c r="I32" s="278" t="str">
        <f>IF(COUNT('記録表(8月)'!J5:J35)=1,"",'記録表(8月)'!J44)</f>
        <v/>
      </c>
      <c r="J32" s="278"/>
      <c r="K32" s="278"/>
      <c r="L32" s="278"/>
      <c r="M32" s="278"/>
      <c r="N32" s="278" t="str">
        <f>IF(COUNT('記録表(9月)'!J5:J35)=1,"",'記録表(9月)'!J44)</f>
        <v/>
      </c>
      <c r="O32" s="278"/>
      <c r="P32" s="278"/>
      <c r="Q32" s="278"/>
      <c r="R32" s="279"/>
    </row>
    <row r="33" spans="1:18" ht="20.25" customHeight="1" x14ac:dyDescent="0.15">
      <c r="A33" s="61" t="s">
        <v>76</v>
      </c>
      <c r="B33" s="51"/>
      <c r="C33" s="52"/>
      <c r="D33" s="254" t="str">
        <f>IF(基本情報!D12="","",基本情報!D12)</f>
        <v/>
      </c>
      <c r="E33" s="254"/>
      <c r="F33" s="254"/>
      <c r="G33" s="254"/>
      <c r="H33" s="254"/>
      <c r="I33" s="254" t="str">
        <f>IF(基本情報!D12="","",基本情報!D12)</f>
        <v/>
      </c>
      <c r="J33" s="254"/>
      <c r="K33" s="254"/>
      <c r="L33" s="254"/>
      <c r="M33" s="254"/>
      <c r="N33" s="254" t="str">
        <f>IF(基本情報!D12="","",基本情報!D12)</f>
        <v/>
      </c>
      <c r="O33" s="254"/>
      <c r="P33" s="254"/>
      <c r="Q33" s="254"/>
      <c r="R33" s="255"/>
    </row>
    <row r="34" spans="1:18" ht="20.25" customHeight="1" x14ac:dyDescent="0.15">
      <c r="A34" s="54" t="s">
        <v>59</v>
      </c>
      <c r="B34" s="42"/>
      <c r="C34" s="43"/>
      <c r="D34" s="289">
        <f>IF(COUNT('記録表(7月)'!J5:J35)=0,0,COUNTIF('記録表(7月)'!J5:J35,"&gt;"&amp;'報告書(7-9月)'!D33:H33))</f>
        <v>0</v>
      </c>
      <c r="E34" s="289"/>
      <c r="F34" s="289"/>
      <c r="G34" s="289"/>
      <c r="H34" s="289"/>
      <c r="I34" s="289">
        <f>IF(COUNT('記録表(8月)'!J5:J35)=0,0,COUNTIF('記録表(8月)'!J5:J35,"&gt;"&amp;'報告書(7-9月)'!I33))</f>
        <v>0</v>
      </c>
      <c r="J34" s="289"/>
      <c r="K34" s="289"/>
      <c r="L34" s="289"/>
      <c r="M34" s="289"/>
      <c r="N34" s="289">
        <f>IF(COUNT('記録表(9月)'!J5:J35)=0,0,COUNTIF('記録表(9月)'!J5:J35,"&gt;"&amp;'報告書(7-9月)'!N33))</f>
        <v>0</v>
      </c>
      <c r="O34" s="289"/>
      <c r="P34" s="289"/>
      <c r="Q34" s="289"/>
      <c r="R34" s="295"/>
    </row>
    <row r="35" spans="1:18" ht="14.25" customHeight="1" x14ac:dyDescent="0.15">
      <c r="A35" s="234" t="s">
        <v>47</v>
      </c>
      <c r="B35" s="235"/>
      <c r="C35" s="236"/>
      <c r="D35" s="62"/>
      <c r="E35" s="268"/>
      <c r="F35" s="268"/>
      <c r="G35" s="269" t="s">
        <v>50</v>
      </c>
      <c r="H35" s="270"/>
      <c r="I35" s="5"/>
      <c r="J35" s="268"/>
      <c r="K35" s="268"/>
      <c r="L35" s="269" t="s">
        <v>50</v>
      </c>
      <c r="M35" s="270"/>
      <c r="N35" s="5"/>
      <c r="O35" s="268"/>
      <c r="P35" s="268"/>
      <c r="Q35" s="269" t="s">
        <v>50</v>
      </c>
      <c r="R35" s="293"/>
    </row>
    <row r="36" spans="1:18" ht="14.25" customHeight="1" x14ac:dyDescent="0.15">
      <c r="A36" s="237"/>
      <c r="B36" s="238"/>
      <c r="C36" s="239"/>
      <c r="D36" s="63"/>
      <c r="E36" s="277"/>
      <c r="F36" s="277"/>
      <c r="G36" s="271"/>
      <c r="H36" s="272"/>
      <c r="I36" s="6"/>
      <c r="J36" s="277"/>
      <c r="K36" s="277"/>
      <c r="L36" s="271"/>
      <c r="M36" s="272"/>
      <c r="N36" s="6"/>
      <c r="O36" s="277"/>
      <c r="P36" s="277"/>
      <c r="Q36" s="271"/>
      <c r="R36" s="294"/>
    </row>
    <row r="37" spans="1:18" ht="18.75" customHeight="1" thickBot="1" x14ac:dyDescent="0.2">
      <c r="A37" s="240"/>
      <c r="B37" s="241"/>
      <c r="C37" s="242"/>
      <c r="D37" s="64"/>
      <c r="E37" s="65" t="s">
        <v>51</v>
      </c>
      <c r="F37" s="243" t="str">
        <f>IF(E36="","",ROUND(E35/E36*100,1))</f>
        <v/>
      </c>
      <c r="G37" s="243"/>
      <c r="H37" s="66" t="s">
        <v>52</v>
      </c>
      <c r="I37" s="64"/>
      <c r="J37" s="65" t="s">
        <v>51</v>
      </c>
      <c r="K37" s="243" t="str">
        <f>IF(J36="","",ROUND(J35/J36*100,1))</f>
        <v/>
      </c>
      <c r="L37" s="243"/>
      <c r="M37" s="66" t="s">
        <v>52</v>
      </c>
      <c r="N37" s="64"/>
      <c r="O37" s="65" t="s">
        <v>51</v>
      </c>
      <c r="P37" s="243" t="str">
        <f>IF(O36="","",ROUND(O35/O36*100,1))</f>
        <v/>
      </c>
      <c r="Q37" s="243"/>
      <c r="R37" s="67" t="s">
        <v>52</v>
      </c>
    </row>
    <row r="38" spans="1:18" ht="20.25" customHeight="1" x14ac:dyDescent="0.15">
      <c r="A38" s="61" t="s">
        <v>87</v>
      </c>
      <c r="B38" s="51"/>
      <c r="C38" s="52"/>
      <c r="D38" s="283" t="str">
        <f>IF(COUNT(B86:B91)=0,"",MAX(B86:B91))</f>
        <v/>
      </c>
      <c r="E38" s="283"/>
      <c r="F38" s="283"/>
      <c r="G38" s="283"/>
      <c r="H38" s="283"/>
      <c r="I38" s="290" t="str">
        <f>IF(D38="","",VLOOKUP(D38,B86:C97,2,FALSE))</f>
        <v/>
      </c>
      <c r="J38" s="291"/>
      <c r="K38" s="291"/>
      <c r="L38" s="291"/>
      <c r="M38" s="291"/>
      <c r="N38" s="291"/>
      <c r="O38" s="291"/>
      <c r="P38" s="291"/>
      <c r="Q38" s="291"/>
      <c r="R38" s="292"/>
    </row>
    <row r="39" spans="1:18" ht="20.25" customHeight="1" thickBot="1" x14ac:dyDescent="0.2">
      <c r="A39" s="58" t="s">
        <v>48</v>
      </c>
      <c r="B39" s="59"/>
      <c r="C39" s="60"/>
      <c r="D39" s="244" t="str">
        <f>IF(COUNT(D86:E91)=0,"",MAX(D86:E91))</f>
        <v/>
      </c>
      <c r="E39" s="244"/>
      <c r="F39" s="244"/>
      <c r="G39" s="244"/>
      <c r="H39" s="244"/>
      <c r="I39" s="225" t="str">
        <f>IF(D39="","",VLOOKUP(D39,D86:H97,3,FALSE))</f>
        <v/>
      </c>
      <c r="J39" s="226"/>
      <c r="K39" s="226"/>
      <c r="L39" s="226"/>
      <c r="M39" s="226"/>
      <c r="N39" s="226"/>
      <c r="O39" s="226"/>
      <c r="P39" s="226"/>
      <c r="Q39" s="226"/>
      <c r="R39" s="227"/>
    </row>
    <row r="41" spans="1:18" s="1" customFormat="1" x14ac:dyDescent="0.15"/>
    <row r="42" spans="1:18" s="1" customFormat="1" ht="18" customHeight="1" thickBot="1" x14ac:dyDescent="0.2">
      <c r="A42" s="1" t="s">
        <v>60</v>
      </c>
    </row>
    <row r="43" spans="1:18" s="1" customFormat="1" ht="28.5" customHeight="1" x14ac:dyDescent="0.15">
      <c r="A43" s="7" t="s">
        <v>73</v>
      </c>
      <c r="B43" s="8"/>
      <c r="C43" s="9"/>
      <c r="D43" s="275" t="str">
        <f>IF($D$21="","",$D$21)</f>
        <v/>
      </c>
      <c r="E43" s="276"/>
      <c r="F43" s="10" t="s">
        <v>37</v>
      </c>
      <c r="G43" s="118">
        <f>IF(G21="","",G21)</f>
        <v>7</v>
      </c>
      <c r="H43" s="11" t="s">
        <v>38</v>
      </c>
      <c r="I43" s="275" t="str">
        <f>IF($D$21="","",$D$21)</f>
        <v/>
      </c>
      <c r="J43" s="276"/>
      <c r="K43" s="10" t="s">
        <v>37</v>
      </c>
      <c r="L43" s="118">
        <f>IF(L21="","",L21)</f>
        <v>8</v>
      </c>
      <c r="M43" s="11" t="s">
        <v>38</v>
      </c>
      <c r="N43" s="275" t="str">
        <f>IF($D$21="","",$D$21)</f>
        <v/>
      </c>
      <c r="O43" s="276"/>
      <c r="P43" s="10" t="s">
        <v>37</v>
      </c>
      <c r="Q43" s="118">
        <f>IF(Q21="","",Q21)</f>
        <v>9</v>
      </c>
      <c r="R43" s="12" t="s">
        <v>38</v>
      </c>
    </row>
    <row r="44" spans="1:18" s="1" customFormat="1" ht="20.25" customHeight="1" x14ac:dyDescent="0.15">
      <c r="A44" s="13" t="s">
        <v>54</v>
      </c>
      <c r="B44" s="2"/>
      <c r="C44" s="3"/>
      <c r="D44" s="256">
        <f>IF(COUNT('記録表(7月)'!G5:G35)=0,0,COUNT('記録表(7月)'!G5:G35))</f>
        <v>0</v>
      </c>
      <c r="E44" s="257"/>
      <c r="F44" s="4" t="s">
        <v>74</v>
      </c>
      <c r="G44" s="133">
        <f>IF(COUNTA('記録表(7月)'!$B$5:$B$35)=COUNTA('記録表(7月)'!$G$5:$G$35),0,COUNTA('記録表(7月)'!$B$5:$B$35)-COUNTA('記録表(7月)'!$G$5:$G$35))</f>
        <v>0</v>
      </c>
      <c r="H44" s="25" t="s">
        <v>75</v>
      </c>
      <c r="I44" s="256">
        <f>IF(COUNT('記録表(8月)'!G5:G35)=0,0,COUNT('記録表(8月)'!G5:G35))</f>
        <v>0</v>
      </c>
      <c r="J44" s="257"/>
      <c r="K44" s="4" t="s">
        <v>74</v>
      </c>
      <c r="L44" s="133">
        <f>IF(COUNTA('記録表(8月)'!$B$5:$B$35)=COUNTA('記録表(8月)'!$G$5:$G$35),0,COUNTA('記録表(8月)'!$B$5:$B$35)-COUNTA('記録表(8月)'!$G$5:$G$35))</f>
        <v>0</v>
      </c>
      <c r="M44" s="25" t="s">
        <v>75</v>
      </c>
      <c r="N44" s="256">
        <f>IF(COUNT('記録表(9月)'!G5:G35)=0,0,COUNT('記録表(9月)'!G5:G35))</f>
        <v>0</v>
      </c>
      <c r="O44" s="257"/>
      <c r="P44" s="4" t="s">
        <v>74</v>
      </c>
      <c r="Q44" s="133">
        <f>IF(COUNTA('記録表(9月)'!$B$5:$B$35)=COUNTA('記録表(9月)'!$G$5:$G$35),0,COUNTA('記録表(9月)'!$B$5:$B$35)-COUNTA('記録表(9月)'!$G$5:$G$35))</f>
        <v>0</v>
      </c>
      <c r="R44" s="26" t="s">
        <v>75</v>
      </c>
    </row>
    <row r="45" spans="1:18" s="1" customFormat="1" ht="20.25" customHeight="1" thickBot="1" x14ac:dyDescent="0.2">
      <c r="A45" s="14" t="s">
        <v>83</v>
      </c>
      <c r="B45" s="15"/>
      <c r="C45" s="16"/>
      <c r="D45" s="326" t="str">
        <f>IF(D23:H23="","",D23:H23)</f>
        <v/>
      </c>
      <c r="E45" s="326"/>
      <c r="F45" s="326"/>
      <c r="G45" s="326"/>
      <c r="H45" s="326"/>
      <c r="I45" s="326" t="str">
        <f>IF(I23:M23="","",I23:M23)</f>
        <v/>
      </c>
      <c r="J45" s="326"/>
      <c r="K45" s="326"/>
      <c r="L45" s="326"/>
      <c r="M45" s="326"/>
      <c r="N45" s="326" t="str">
        <f>IF(N23:R23="","",N23:R23)</f>
        <v/>
      </c>
      <c r="O45" s="326"/>
      <c r="P45" s="326"/>
      <c r="Q45" s="326"/>
      <c r="R45" s="327"/>
    </row>
    <row r="46" spans="1:18" s="1" customFormat="1" ht="20.25" customHeight="1" x14ac:dyDescent="0.15">
      <c r="A46" s="17" t="s">
        <v>84</v>
      </c>
      <c r="B46" s="10"/>
      <c r="C46" s="11"/>
      <c r="D46" s="245"/>
      <c r="E46" s="246"/>
      <c r="F46" s="246"/>
      <c r="G46" s="246"/>
      <c r="H46" s="246"/>
      <c r="I46" s="246"/>
      <c r="J46" s="246"/>
      <c r="K46" s="246"/>
      <c r="L46" s="246"/>
      <c r="M46" s="246"/>
      <c r="N46" s="246"/>
      <c r="O46" s="246"/>
      <c r="P46" s="246"/>
      <c r="Q46" s="246"/>
      <c r="R46" s="247"/>
    </row>
    <row r="47" spans="1:18" s="1" customFormat="1" ht="20.25" customHeight="1" x14ac:dyDescent="0.15">
      <c r="A47" s="13" t="s">
        <v>85</v>
      </c>
      <c r="B47" s="2"/>
      <c r="C47" s="3"/>
      <c r="D47" s="248"/>
      <c r="E47" s="249"/>
      <c r="F47" s="249"/>
      <c r="G47" s="249"/>
      <c r="H47" s="249"/>
      <c r="I47" s="249"/>
      <c r="J47" s="249"/>
      <c r="K47" s="249"/>
      <c r="L47" s="249"/>
      <c r="M47" s="249"/>
      <c r="N47" s="249"/>
      <c r="O47" s="249"/>
      <c r="P47" s="249"/>
      <c r="Q47" s="249"/>
      <c r="R47" s="250"/>
    </row>
    <row r="48" spans="1:18" s="1" customFormat="1" ht="20.25" customHeight="1" thickBot="1" x14ac:dyDescent="0.2">
      <c r="A48" s="14" t="s">
        <v>86</v>
      </c>
      <c r="B48" s="15"/>
      <c r="C48" s="16"/>
      <c r="D48" s="251"/>
      <c r="E48" s="252"/>
      <c r="F48" s="252"/>
      <c r="G48" s="252"/>
      <c r="H48" s="252"/>
      <c r="I48" s="252"/>
      <c r="J48" s="252"/>
      <c r="K48" s="252"/>
      <c r="L48" s="252"/>
      <c r="M48" s="252"/>
      <c r="N48" s="252"/>
      <c r="O48" s="252"/>
      <c r="P48" s="252"/>
      <c r="Q48" s="252"/>
      <c r="R48" s="253"/>
    </row>
    <row r="49" spans="1:18" s="1" customFormat="1" ht="20.25" customHeight="1" x14ac:dyDescent="0.15">
      <c r="A49" s="17" t="s">
        <v>61</v>
      </c>
      <c r="B49" s="10"/>
      <c r="C49" s="11"/>
      <c r="D49" s="254" t="str">
        <f>'記録表(7月)'!G42</f>
        <v/>
      </c>
      <c r="E49" s="254"/>
      <c r="F49" s="254"/>
      <c r="G49" s="254"/>
      <c r="H49" s="254"/>
      <c r="I49" s="254" t="str">
        <f>'記録表(8月)'!G42</f>
        <v/>
      </c>
      <c r="J49" s="254"/>
      <c r="K49" s="254"/>
      <c r="L49" s="254"/>
      <c r="M49" s="254"/>
      <c r="N49" s="254" t="str">
        <f>'記録表(9月)'!G42</f>
        <v/>
      </c>
      <c r="O49" s="254"/>
      <c r="P49" s="254"/>
      <c r="Q49" s="254"/>
      <c r="R49" s="255"/>
    </row>
    <row r="50" spans="1:18" s="1" customFormat="1" ht="20.25" customHeight="1" x14ac:dyDescent="0.15">
      <c r="A50" s="13" t="s">
        <v>68</v>
      </c>
      <c r="B50" s="2"/>
      <c r="C50" s="3"/>
      <c r="D50" s="280" t="str">
        <f>IF(COUNT('記録表(7月)'!G5:G35)=1,"",'記録表(7月)'!G43)</f>
        <v/>
      </c>
      <c r="E50" s="280"/>
      <c r="F50" s="280"/>
      <c r="G50" s="280"/>
      <c r="H50" s="280"/>
      <c r="I50" s="280" t="str">
        <f>IF(COUNT('記録表(8月)'!G5:G35)=1,"",'記録表(8月)'!G43)</f>
        <v/>
      </c>
      <c r="J50" s="280"/>
      <c r="K50" s="280"/>
      <c r="L50" s="280"/>
      <c r="M50" s="280"/>
      <c r="N50" s="280" t="str">
        <f>IF(COUNT('記録表(9月)'!G5:G35)=1,"",'記録表(9月)'!G43)</f>
        <v/>
      </c>
      <c r="O50" s="280"/>
      <c r="P50" s="280"/>
      <c r="Q50" s="280"/>
      <c r="R50" s="281"/>
    </row>
    <row r="51" spans="1:18" s="1" customFormat="1" ht="20.25" customHeight="1" thickBot="1" x14ac:dyDescent="0.2">
      <c r="A51" s="14" t="s">
        <v>63</v>
      </c>
      <c r="B51" s="15"/>
      <c r="C51" s="16"/>
      <c r="D51" s="278" t="str">
        <f>IF(COUNT('記録表(7月)'!G5:G35)=1,"",'記録表(7月)'!G44)</f>
        <v/>
      </c>
      <c r="E51" s="278"/>
      <c r="F51" s="278"/>
      <c r="G51" s="278"/>
      <c r="H51" s="278"/>
      <c r="I51" s="278" t="str">
        <f>IF(COUNT('記録表(8月)'!G5:G35)=1,"",'記録表(8月)'!G44)</f>
        <v/>
      </c>
      <c r="J51" s="278"/>
      <c r="K51" s="278"/>
      <c r="L51" s="278"/>
      <c r="M51" s="278"/>
      <c r="N51" s="278" t="str">
        <f>IF(COUNT('記録表(9月)'!G5:G35)=1,"",'記録表(9月)'!G44)</f>
        <v/>
      </c>
      <c r="O51" s="278"/>
      <c r="P51" s="278"/>
      <c r="Q51" s="278"/>
      <c r="R51" s="279"/>
    </row>
    <row r="52" spans="1:18" s="1" customFormat="1" ht="20.25" customHeight="1" x14ac:dyDescent="0.15">
      <c r="A52" s="17" t="s">
        <v>69</v>
      </c>
      <c r="B52" s="10"/>
      <c r="C52" s="11"/>
      <c r="D52" s="254" t="str">
        <f>'記録表(7月)'!K42</f>
        <v/>
      </c>
      <c r="E52" s="254"/>
      <c r="F52" s="254"/>
      <c r="G52" s="254"/>
      <c r="H52" s="254"/>
      <c r="I52" s="254" t="str">
        <f>'記録表(8月)'!K42</f>
        <v/>
      </c>
      <c r="J52" s="254"/>
      <c r="K52" s="254"/>
      <c r="L52" s="254"/>
      <c r="M52" s="254"/>
      <c r="N52" s="254" t="str">
        <f>'記録表(9月)'!K42</f>
        <v/>
      </c>
      <c r="O52" s="254"/>
      <c r="P52" s="254"/>
      <c r="Q52" s="254"/>
      <c r="R52" s="255"/>
    </row>
    <row r="53" spans="1:18" s="1" customFormat="1" ht="20.25" customHeight="1" x14ac:dyDescent="0.15">
      <c r="A53" s="13" t="s">
        <v>65</v>
      </c>
      <c r="B53" s="2"/>
      <c r="C53" s="3"/>
      <c r="D53" s="280" t="str">
        <f>IF(COUNT('記録表(7月)'!K5:K35)=1,"",'記録表(7月)'!K43)</f>
        <v/>
      </c>
      <c r="E53" s="280"/>
      <c r="F53" s="280"/>
      <c r="G53" s="280"/>
      <c r="H53" s="280"/>
      <c r="I53" s="280" t="str">
        <f>IF(COUNT('記録表(8月)'!K5:K35)=1,"",'記録表(8月)'!K43)</f>
        <v/>
      </c>
      <c r="J53" s="280"/>
      <c r="K53" s="280"/>
      <c r="L53" s="280"/>
      <c r="M53" s="280"/>
      <c r="N53" s="280" t="str">
        <f>IF(COUNT('記録表(9月)'!K5:K35)=1,"",'記録表(9月)'!K43)</f>
        <v/>
      </c>
      <c r="O53" s="280"/>
      <c r="P53" s="280"/>
      <c r="Q53" s="280"/>
      <c r="R53" s="281"/>
    </row>
    <row r="54" spans="1:18" s="1" customFormat="1" ht="20.25" customHeight="1" thickBot="1" x14ac:dyDescent="0.2">
      <c r="A54" s="14" t="s">
        <v>66</v>
      </c>
      <c r="B54" s="15"/>
      <c r="C54" s="16"/>
      <c r="D54" s="278" t="str">
        <f>IF(COUNT('記録表(7月)'!K5:K35)=1,"",'記録表(7月)'!K44)</f>
        <v/>
      </c>
      <c r="E54" s="278"/>
      <c r="F54" s="278"/>
      <c r="G54" s="278"/>
      <c r="H54" s="278"/>
      <c r="I54" s="278" t="str">
        <f>IF(COUNT('記録表(8月)'!K5:K35)=1,"",'記録表(8月)'!K44)</f>
        <v/>
      </c>
      <c r="J54" s="278"/>
      <c r="K54" s="278"/>
      <c r="L54" s="278"/>
      <c r="M54" s="278"/>
      <c r="N54" s="278" t="str">
        <f>IF(COUNT('記録表(9月)'!K5:K35)=1,"",'記録表(9月)'!K44)</f>
        <v/>
      </c>
      <c r="O54" s="278"/>
      <c r="P54" s="278"/>
      <c r="Q54" s="278"/>
      <c r="R54" s="279"/>
    </row>
    <row r="55" spans="1:18" s="1" customFormat="1" ht="20.25" customHeight="1" x14ac:dyDescent="0.15">
      <c r="A55" s="17" t="s">
        <v>76</v>
      </c>
      <c r="B55" s="10"/>
      <c r="C55" s="11"/>
      <c r="D55" s="254" t="str">
        <f>IF(基本情報!D13="","",基本情報!D13)</f>
        <v/>
      </c>
      <c r="E55" s="254"/>
      <c r="F55" s="254"/>
      <c r="G55" s="254"/>
      <c r="H55" s="254"/>
      <c r="I55" s="254" t="str">
        <f>IF(基本情報!D13="","",基本情報!D13)</f>
        <v/>
      </c>
      <c r="J55" s="254"/>
      <c r="K55" s="254"/>
      <c r="L55" s="254"/>
      <c r="M55" s="254"/>
      <c r="N55" s="254" t="str">
        <f>IF(基本情報!D13="","",基本情報!D13)</f>
        <v/>
      </c>
      <c r="O55" s="254"/>
      <c r="P55" s="254"/>
      <c r="Q55" s="254"/>
      <c r="R55" s="255"/>
    </row>
    <row r="56" spans="1:18" s="1" customFormat="1" ht="20.25" customHeight="1" x14ac:dyDescent="0.15">
      <c r="A56" s="13" t="s">
        <v>59</v>
      </c>
      <c r="B56" s="2"/>
      <c r="C56" s="3"/>
      <c r="D56" s="289">
        <f>IF(COUNT('記録表(7月)'!K5:K35)=0,0,COUNTIF('記録表(7月)'!K5:K35,"&gt;"&amp;'報告書(7-9月)'!D55:H55))</f>
        <v>0</v>
      </c>
      <c r="E56" s="289"/>
      <c r="F56" s="289"/>
      <c r="G56" s="289"/>
      <c r="H56" s="289"/>
      <c r="I56" s="289">
        <f>IF(COUNT('記録表(8月)'!K5:K35)=0,0,COUNTIF('記録表(8月)'!K5:K35,"&gt;"&amp;'報告書(7-9月)'!I55))</f>
        <v>0</v>
      </c>
      <c r="J56" s="289"/>
      <c r="K56" s="289"/>
      <c r="L56" s="289"/>
      <c r="M56" s="289"/>
      <c r="N56" s="289">
        <f>IF(COUNT('記録表(9月)'!K5:K35)=0,0,COUNTIF('記録表(9月)'!K5:K35,"&gt;"&amp;'報告書(7-9月)'!N55))</f>
        <v>0</v>
      </c>
      <c r="O56" s="289"/>
      <c r="P56" s="289"/>
      <c r="Q56" s="289"/>
      <c r="R56" s="295"/>
    </row>
    <row r="57" spans="1:18" s="1" customFormat="1" ht="15" customHeight="1" x14ac:dyDescent="0.15">
      <c r="A57" s="259" t="s">
        <v>47</v>
      </c>
      <c r="B57" s="260"/>
      <c r="C57" s="261"/>
      <c r="D57" s="5"/>
      <c r="E57" s="268"/>
      <c r="F57" s="268"/>
      <c r="G57" s="269" t="s">
        <v>50</v>
      </c>
      <c r="H57" s="270"/>
      <c r="I57" s="5"/>
      <c r="J57" s="268"/>
      <c r="K57" s="268"/>
      <c r="L57" s="269" t="s">
        <v>50</v>
      </c>
      <c r="M57" s="270"/>
      <c r="N57" s="5"/>
      <c r="O57" s="268"/>
      <c r="P57" s="268"/>
      <c r="Q57" s="269" t="s">
        <v>50</v>
      </c>
      <c r="R57" s="293"/>
    </row>
    <row r="58" spans="1:18" s="1" customFormat="1" ht="15" customHeight="1" x14ac:dyDescent="0.15">
      <c r="A58" s="262"/>
      <c r="B58" s="263"/>
      <c r="C58" s="264"/>
      <c r="D58" s="6"/>
      <c r="E58" s="277"/>
      <c r="F58" s="277"/>
      <c r="G58" s="271"/>
      <c r="H58" s="272"/>
      <c r="I58" s="6"/>
      <c r="J58" s="277"/>
      <c r="K58" s="277"/>
      <c r="L58" s="271"/>
      <c r="M58" s="272"/>
      <c r="N58" s="6"/>
      <c r="O58" s="277"/>
      <c r="P58" s="277"/>
      <c r="Q58" s="271"/>
      <c r="R58" s="294"/>
    </row>
    <row r="59" spans="1:18" s="1" customFormat="1" ht="18.75" customHeight="1" thickBot="1" x14ac:dyDescent="0.2">
      <c r="A59" s="265"/>
      <c r="B59" s="266"/>
      <c r="C59" s="267"/>
      <c r="D59" s="18"/>
      <c r="E59" s="19" t="s">
        <v>51</v>
      </c>
      <c r="F59" s="243" t="str">
        <f>IF(E58="","",ROUND(E57/E58*100,1))</f>
        <v/>
      </c>
      <c r="G59" s="243"/>
      <c r="H59" s="20" t="s">
        <v>52</v>
      </c>
      <c r="I59" s="18"/>
      <c r="J59" s="19" t="s">
        <v>51</v>
      </c>
      <c r="K59" s="243" t="str">
        <f>IF(J58="","",ROUND(J57/J58*100,1))</f>
        <v/>
      </c>
      <c r="L59" s="243"/>
      <c r="M59" s="20" t="s">
        <v>52</v>
      </c>
      <c r="N59" s="18"/>
      <c r="O59" s="19" t="s">
        <v>51</v>
      </c>
      <c r="P59" s="243" t="str">
        <f>IF(O58="","",ROUND(O57/O58*100,1))</f>
        <v/>
      </c>
      <c r="Q59" s="243"/>
      <c r="R59" s="21" t="s">
        <v>52</v>
      </c>
    </row>
    <row r="60" spans="1:18" s="1" customFormat="1" ht="20.25" customHeight="1" thickBot="1" x14ac:dyDescent="0.2">
      <c r="A60" s="22" t="s">
        <v>67</v>
      </c>
      <c r="B60" s="23"/>
      <c r="C60" s="24"/>
      <c r="D60" s="298" t="str">
        <f>IF(COUNT(I86:J91)=0,"",MAX(I86:J91))</f>
        <v/>
      </c>
      <c r="E60" s="298"/>
      <c r="F60" s="298"/>
      <c r="G60" s="298"/>
      <c r="H60" s="298"/>
      <c r="I60" s="225" t="str">
        <f>IF(D60="","",VLOOKUP(D60,I86:M97,3,FALSE))</f>
        <v/>
      </c>
      <c r="J60" s="226"/>
      <c r="K60" s="226"/>
      <c r="L60" s="226"/>
      <c r="M60" s="226"/>
      <c r="N60" s="226"/>
      <c r="O60" s="226"/>
      <c r="P60" s="226"/>
      <c r="Q60" s="226"/>
      <c r="R60" s="227"/>
    </row>
    <row r="61" spans="1:18" s="1" customFormat="1" x14ac:dyDescent="0.15"/>
    <row r="62" spans="1:18" s="1" customFormat="1" ht="18" customHeight="1" thickBot="1" x14ac:dyDescent="0.2">
      <c r="A62" s="1" t="s">
        <v>72</v>
      </c>
    </row>
    <row r="63" spans="1:18" s="1" customFormat="1" ht="28.5" customHeight="1" x14ac:dyDescent="0.15">
      <c r="A63" s="7" t="s">
        <v>73</v>
      </c>
      <c r="B63" s="8"/>
      <c r="C63" s="9"/>
      <c r="D63" s="275" t="str">
        <f>IF($D$21="","",$D$21)</f>
        <v/>
      </c>
      <c r="E63" s="276"/>
      <c r="F63" s="10" t="s">
        <v>37</v>
      </c>
      <c r="G63" s="118">
        <f>IF(G21="","",G21)</f>
        <v>7</v>
      </c>
      <c r="H63" s="11" t="s">
        <v>38</v>
      </c>
      <c r="I63" s="275" t="str">
        <f>IF($D$21="","",$D$21)</f>
        <v/>
      </c>
      <c r="J63" s="276"/>
      <c r="K63" s="10" t="s">
        <v>37</v>
      </c>
      <c r="L63" s="118">
        <f>IF(L21="","",L21)</f>
        <v>8</v>
      </c>
      <c r="M63" s="11" t="s">
        <v>38</v>
      </c>
      <c r="N63" s="275" t="str">
        <f>IF($D$21="","",$D$21)</f>
        <v/>
      </c>
      <c r="O63" s="276"/>
      <c r="P63" s="10" t="s">
        <v>37</v>
      </c>
      <c r="Q63" s="118">
        <f>IF(Q21="","",Q21)</f>
        <v>9</v>
      </c>
      <c r="R63" s="12" t="s">
        <v>38</v>
      </c>
    </row>
    <row r="64" spans="1:18" s="1" customFormat="1" ht="20.25" customHeight="1" x14ac:dyDescent="0.15">
      <c r="A64" s="13" t="s">
        <v>54</v>
      </c>
      <c r="B64" s="2"/>
      <c r="C64" s="3"/>
      <c r="D64" s="256">
        <f>IF(COUNT('記録表(7月)'!H5:H35)=0,0,COUNT('記録表(7月)'!H5:H35))</f>
        <v>0</v>
      </c>
      <c r="E64" s="257"/>
      <c r="F64" s="4" t="s">
        <v>74</v>
      </c>
      <c r="G64" s="133">
        <f>IF(COUNTA('記録表(7月)'!$B$5:$B$35)=COUNTA('記録表(7月)'!$H$5:$H$35),0,COUNTA('記録表(7月)'!$B$5:$B$35)-COUNTA('記録表(7月)'!$H$5:$H$35))</f>
        <v>0</v>
      </c>
      <c r="H64" s="25" t="s">
        <v>75</v>
      </c>
      <c r="I64" s="256">
        <f>IF(COUNT('記録表(8月)'!H5:H35)=0,0,COUNT('記録表(8月)'!H5:H35))</f>
        <v>0</v>
      </c>
      <c r="J64" s="257"/>
      <c r="K64" s="4" t="s">
        <v>74</v>
      </c>
      <c r="L64" s="133">
        <f>IF(COUNTA('記録表(8月)'!$B$5:$B$35)=COUNTA('記録表(8月)'!$H$5:$H$35),0,COUNTA('記録表(8月)'!$B$5:$B$35)-COUNTA('記録表(8月)'!$H$5:$H$35))</f>
        <v>0</v>
      </c>
      <c r="M64" s="25" t="s">
        <v>75</v>
      </c>
      <c r="N64" s="256">
        <f>IF(COUNT('記録表(9月)'!H5:H35)=0,0,COUNT('記録表(9月)'!H5:H35))</f>
        <v>0</v>
      </c>
      <c r="O64" s="257"/>
      <c r="P64" s="4" t="s">
        <v>74</v>
      </c>
      <c r="Q64" s="133">
        <f>IF(COUNTA('記録表(9月)'!$B$5:$B$35)=COUNTA('記録表(9月)'!$H$5:$H$35),0,COUNTA('記録表(9月)'!$B$5:$B$35)-COUNTA('記録表(9月)'!$H$5:$H$35))</f>
        <v>0</v>
      </c>
      <c r="R64" s="26" t="s">
        <v>75</v>
      </c>
    </row>
    <row r="65" spans="1:18" s="1" customFormat="1" ht="20.25" customHeight="1" thickBot="1" x14ac:dyDescent="0.2">
      <c r="A65" s="14" t="s">
        <v>83</v>
      </c>
      <c r="B65" s="15"/>
      <c r="C65" s="16"/>
      <c r="D65" s="326" t="str">
        <f>IF(D23:H23="","",D23:H23)</f>
        <v/>
      </c>
      <c r="E65" s="326"/>
      <c r="F65" s="326"/>
      <c r="G65" s="326"/>
      <c r="H65" s="326"/>
      <c r="I65" s="326" t="str">
        <f>IF(I23:M23="","",I23:M23)</f>
        <v/>
      </c>
      <c r="J65" s="326"/>
      <c r="K65" s="326"/>
      <c r="L65" s="326"/>
      <c r="M65" s="326"/>
      <c r="N65" s="326" t="str">
        <f>IF(N23:R23="","",N23:R23)</f>
        <v/>
      </c>
      <c r="O65" s="326"/>
      <c r="P65" s="326"/>
      <c r="Q65" s="326"/>
      <c r="R65" s="327"/>
    </row>
    <row r="66" spans="1:18" s="1" customFormat="1" ht="20.25" customHeight="1" x14ac:dyDescent="0.15">
      <c r="A66" s="17" t="s">
        <v>84</v>
      </c>
      <c r="B66" s="10"/>
      <c r="C66" s="11"/>
      <c r="D66" s="245"/>
      <c r="E66" s="246"/>
      <c r="F66" s="246"/>
      <c r="G66" s="246"/>
      <c r="H66" s="246"/>
      <c r="I66" s="246"/>
      <c r="J66" s="246"/>
      <c r="K66" s="246"/>
      <c r="L66" s="246"/>
      <c r="M66" s="246"/>
      <c r="N66" s="246"/>
      <c r="O66" s="246"/>
      <c r="P66" s="246"/>
      <c r="Q66" s="246"/>
      <c r="R66" s="247"/>
    </row>
    <row r="67" spans="1:18" s="1" customFormat="1" ht="20.25" customHeight="1" x14ac:dyDescent="0.15">
      <c r="A67" s="13" t="s">
        <v>85</v>
      </c>
      <c r="B67" s="2"/>
      <c r="C67" s="3"/>
      <c r="D67" s="248"/>
      <c r="E67" s="249"/>
      <c r="F67" s="249"/>
      <c r="G67" s="249"/>
      <c r="H67" s="249"/>
      <c r="I67" s="249"/>
      <c r="J67" s="249"/>
      <c r="K67" s="249"/>
      <c r="L67" s="249"/>
      <c r="M67" s="249"/>
      <c r="N67" s="249"/>
      <c r="O67" s="249"/>
      <c r="P67" s="249"/>
      <c r="Q67" s="249"/>
      <c r="R67" s="250"/>
    </row>
    <row r="68" spans="1:18" s="1" customFormat="1" ht="20.25" customHeight="1" thickBot="1" x14ac:dyDescent="0.2">
      <c r="A68" s="14" t="s">
        <v>86</v>
      </c>
      <c r="B68" s="15"/>
      <c r="C68" s="16"/>
      <c r="D68" s="251"/>
      <c r="E68" s="252"/>
      <c r="F68" s="252"/>
      <c r="G68" s="252"/>
      <c r="H68" s="252"/>
      <c r="I68" s="252"/>
      <c r="J68" s="252"/>
      <c r="K68" s="252"/>
      <c r="L68" s="252"/>
      <c r="M68" s="252"/>
      <c r="N68" s="252"/>
      <c r="O68" s="252"/>
      <c r="P68" s="252"/>
      <c r="Q68" s="252"/>
      <c r="R68" s="253"/>
    </row>
    <row r="69" spans="1:18" s="1" customFormat="1" ht="20.25" customHeight="1" x14ac:dyDescent="0.15">
      <c r="A69" s="17" t="s">
        <v>71</v>
      </c>
      <c r="B69" s="10"/>
      <c r="C69" s="11"/>
      <c r="D69" s="296" t="str">
        <f>'記録表(7月)'!H42</f>
        <v/>
      </c>
      <c r="E69" s="296"/>
      <c r="F69" s="296"/>
      <c r="G69" s="296"/>
      <c r="H69" s="296"/>
      <c r="I69" s="296" t="str">
        <f>'記録表(8月)'!H42</f>
        <v/>
      </c>
      <c r="J69" s="296"/>
      <c r="K69" s="296"/>
      <c r="L69" s="296"/>
      <c r="M69" s="296"/>
      <c r="N69" s="296" t="str">
        <f>'記録表(9月)'!H42</f>
        <v/>
      </c>
      <c r="O69" s="296"/>
      <c r="P69" s="296"/>
      <c r="Q69" s="296"/>
      <c r="R69" s="297"/>
    </row>
    <row r="70" spans="1:18" s="1" customFormat="1" ht="20.25" customHeight="1" x14ac:dyDescent="0.15">
      <c r="A70" s="13" t="s">
        <v>62</v>
      </c>
      <c r="B70" s="2"/>
      <c r="C70" s="3"/>
      <c r="D70" s="299" t="str">
        <f>IF(COUNT('記録表(7月)'!H5:H35)=1,"",'記録表(7月)'!H43)</f>
        <v/>
      </c>
      <c r="E70" s="299"/>
      <c r="F70" s="299"/>
      <c r="G70" s="299"/>
      <c r="H70" s="299"/>
      <c r="I70" s="299" t="str">
        <f>IF(COUNT('記録表(8月)'!H5:H35)=1,"",'記録表(8月)'!H43)</f>
        <v/>
      </c>
      <c r="J70" s="299"/>
      <c r="K70" s="299"/>
      <c r="L70" s="299"/>
      <c r="M70" s="299"/>
      <c r="N70" s="299" t="str">
        <f>IF(COUNT('記録表(9月)'!H5:H35)=1,"",'記録表(9月)'!H43)</f>
        <v/>
      </c>
      <c r="O70" s="299"/>
      <c r="P70" s="299"/>
      <c r="Q70" s="299"/>
      <c r="R70" s="300"/>
    </row>
    <row r="71" spans="1:18" s="1" customFormat="1" ht="20.25" customHeight="1" thickBot="1" x14ac:dyDescent="0.2">
      <c r="A71" s="14" t="s">
        <v>63</v>
      </c>
      <c r="B71" s="15"/>
      <c r="C71" s="16"/>
      <c r="D71" s="301" t="str">
        <f>IF(COUNT('記録表(7月)'!H5:H35)=1,"",'記録表(7月)'!H44)</f>
        <v/>
      </c>
      <c r="E71" s="301"/>
      <c r="F71" s="301"/>
      <c r="G71" s="301"/>
      <c r="H71" s="301"/>
      <c r="I71" s="301" t="str">
        <f>IF(COUNT('記録表(8月)'!H5:H35)=1,"",'記録表(8月)'!H44)</f>
        <v/>
      </c>
      <c r="J71" s="301"/>
      <c r="K71" s="301"/>
      <c r="L71" s="301"/>
      <c r="M71" s="301"/>
      <c r="N71" s="301" t="str">
        <f>IF(COUNT('記録表(9月)'!H5:H35)=1,"",'記録表(9月)'!H44)</f>
        <v/>
      </c>
      <c r="O71" s="301"/>
      <c r="P71" s="301"/>
      <c r="Q71" s="301"/>
      <c r="R71" s="302"/>
    </row>
    <row r="72" spans="1:18" s="1" customFormat="1" ht="20.25" customHeight="1" x14ac:dyDescent="0.15">
      <c r="A72" s="17" t="s">
        <v>64</v>
      </c>
      <c r="B72" s="10"/>
      <c r="C72" s="11"/>
      <c r="D72" s="296" t="str">
        <f>'記録表(7月)'!L42</f>
        <v/>
      </c>
      <c r="E72" s="296"/>
      <c r="F72" s="296"/>
      <c r="G72" s="296"/>
      <c r="H72" s="296"/>
      <c r="I72" s="296" t="str">
        <f>'記録表(8月)'!L42</f>
        <v/>
      </c>
      <c r="J72" s="296"/>
      <c r="K72" s="296"/>
      <c r="L72" s="296"/>
      <c r="M72" s="296"/>
      <c r="N72" s="296" t="str">
        <f>'記録表(9月)'!L42</f>
        <v/>
      </c>
      <c r="O72" s="296"/>
      <c r="P72" s="296"/>
      <c r="Q72" s="296"/>
      <c r="R72" s="297"/>
    </row>
    <row r="73" spans="1:18" s="1" customFormat="1" ht="20.25" customHeight="1" x14ac:dyDescent="0.15">
      <c r="A73" s="13" t="s">
        <v>65</v>
      </c>
      <c r="B73" s="2"/>
      <c r="C73" s="3"/>
      <c r="D73" s="299" t="str">
        <f>IF(COUNT('記録表(7月)'!L5:L35)=1,"",'記録表(7月)'!L43)</f>
        <v/>
      </c>
      <c r="E73" s="299"/>
      <c r="F73" s="299"/>
      <c r="G73" s="299"/>
      <c r="H73" s="299"/>
      <c r="I73" s="299" t="str">
        <f>IF(COUNT('記録表(8月)'!L5:L35)=1,"",'記録表(8月)'!L43)</f>
        <v/>
      </c>
      <c r="J73" s="299"/>
      <c r="K73" s="299"/>
      <c r="L73" s="299"/>
      <c r="M73" s="299"/>
      <c r="N73" s="299" t="str">
        <f>IF(COUNT('記録表(9月)'!L5:L35)=1,"",'記録表(9月)'!L43)</f>
        <v/>
      </c>
      <c r="O73" s="299"/>
      <c r="P73" s="299"/>
      <c r="Q73" s="299"/>
      <c r="R73" s="300"/>
    </row>
    <row r="74" spans="1:18" s="1" customFormat="1" ht="20.25" customHeight="1" thickBot="1" x14ac:dyDescent="0.2">
      <c r="A74" s="14" t="s">
        <v>66</v>
      </c>
      <c r="B74" s="15"/>
      <c r="C74" s="16"/>
      <c r="D74" s="301" t="str">
        <f>IF(COUNT('記録表(7月)'!L5:L35)=1,"",'記録表(7月)'!L44)</f>
        <v/>
      </c>
      <c r="E74" s="301"/>
      <c r="F74" s="301"/>
      <c r="G74" s="301"/>
      <c r="H74" s="301"/>
      <c r="I74" s="301" t="str">
        <f>IF(COUNT('記録表(8月)'!L5:L35)=1,"",'記録表(8月)'!L44)</f>
        <v/>
      </c>
      <c r="J74" s="301"/>
      <c r="K74" s="301"/>
      <c r="L74" s="301"/>
      <c r="M74" s="301"/>
      <c r="N74" s="301" t="str">
        <f>IF(COUNT('記録表(9月)'!L5:L35)=1,"",'記録表(9月)'!L44)</f>
        <v/>
      </c>
      <c r="O74" s="301"/>
      <c r="P74" s="301"/>
      <c r="Q74" s="301"/>
      <c r="R74" s="302"/>
    </row>
    <row r="75" spans="1:18" s="1" customFormat="1" ht="20.25" customHeight="1" x14ac:dyDescent="0.15">
      <c r="A75" s="17" t="s">
        <v>76</v>
      </c>
      <c r="B75" s="10"/>
      <c r="C75" s="11"/>
      <c r="D75" s="296" t="str">
        <f>IF(基本情報!D14="","",基本情報!D14)</f>
        <v/>
      </c>
      <c r="E75" s="296"/>
      <c r="F75" s="296"/>
      <c r="G75" s="296"/>
      <c r="H75" s="296"/>
      <c r="I75" s="296" t="str">
        <f>IF(基本情報!D14="","",基本情報!D14)</f>
        <v/>
      </c>
      <c r="J75" s="296"/>
      <c r="K75" s="296"/>
      <c r="L75" s="296"/>
      <c r="M75" s="296"/>
      <c r="N75" s="296" t="str">
        <f>IF(基本情報!D14="","",基本情報!D14)</f>
        <v/>
      </c>
      <c r="O75" s="296"/>
      <c r="P75" s="296"/>
      <c r="Q75" s="296"/>
      <c r="R75" s="297"/>
    </row>
    <row r="76" spans="1:18" s="1" customFormat="1" ht="20.25" customHeight="1" x14ac:dyDescent="0.15">
      <c r="A76" s="13" t="s">
        <v>59</v>
      </c>
      <c r="B76" s="2"/>
      <c r="C76" s="3"/>
      <c r="D76" s="289">
        <f>IF(COUNT('記録表(7月)'!L5:L35)=0,0,COUNTIF('記録表(7月)'!L5:L35,"&gt;"&amp;'報告書(7-9月)'!D75:H75))</f>
        <v>0</v>
      </c>
      <c r="E76" s="289"/>
      <c r="F76" s="289"/>
      <c r="G76" s="289"/>
      <c r="H76" s="289"/>
      <c r="I76" s="289">
        <f>IF(COUNT('記録表(8月)'!L5:L35)=0,0,COUNTIF('記録表(8月)'!L5:L35,"&gt;"&amp;'報告書(7-9月)'!I75))</f>
        <v>0</v>
      </c>
      <c r="J76" s="289"/>
      <c r="K76" s="289"/>
      <c r="L76" s="289"/>
      <c r="M76" s="289"/>
      <c r="N76" s="289">
        <f>IF(COUNT('記録表(9月)'!L5:L35)=0,0,COUNTIF('記録表(9月)'!L5:L35,"&gt;"&amp;'報告書(7-9月)'!N75))</f>
        <v>0</v>
      </c>
      <c r="O76" s="289"/>
      <c r="P76" s="289"/>
      <c r="Q76" s="289"/>
      <c r="R76" s="295"/>
    </row>
    <row r="77" spans="1:18" s="1" customFormat="1" ht="14.25" customHeight="1" x14ac:dyDescent="0.15">
      <c r="A77" s="259" t="s">
        <v>47</v>
      </c>
      <c r="B77" s="260"/>
      <c r="C77" s="261"/>
      <c r="D77" s="5"/>
      <c r="E77" s="268"/>
      <c r="F77" s="268"/>
      <c r="G77" s="269" t="s">
        <v>50</v>
      </c>
      <c r="H77" s="270"/>
      <c r="I77" s="5"/>
      <c r="J77" s="268"/>
      <c r="K77" s="268"/>
      <c r="L77" s="269" t="s">
        <v>50</v>
      </c>
      <c r="M77" s="270"/>
      <c r="N77" s="5"/>
      <c r="O77" s="268"/>
      <c r="P77" s="268"/>
      <c r="Q77" s="269" t="s">
        <v>50</v>
      </c>
      <c r="R77" s="293"/>
    </row>
    <row r="78" spans="1:18" s="1" customFormat="1" ht="14.25" customHeight="1" x14ac:dyDescent="0.15">
      <c r="A78" s="262"/>
      <c r="B78" s="263"/>
      <c r="C78" s="264"/>
      <c r="D78" s="6"/>
      <c r="E78" s="277"/>
      <c r="F78" s="277"/>
      <c r="G78" s="271"/>
      <c r="H78" s="272"/>
      <c r="I78" s="6"/>
      <c r="J78" s="277"/>
      <c r="K78" s="277"/>
      <c r="L78" s="271"/>
      <c r="M78" s="272"/>
      <c r="N78" s="6"/>
      <c r="O78" s="277"/>
      <c r="P78" s="277"/>
      <c r="Q78" s="271"/>
      <c r="R78" s="294"/>
    </row>
    <row r="79" spans="1:18" s="1" customFormat="1" ht="18.75" customHeight="1" thickBot="1" x14ac:dyDescent="0.2">
      <c r="A79" s="265"/>
      <c r="B79" s="266"/>
      <c r="C79" s="267"/>
      <c r="D79" s="18"/>
      <c r="E79" s="19" t="s">
        <v>51</v>
      </c>
      <c r="F79" s="243" t="str">
        <f>IF(E78="","",ROUND(E77/E78*100,1))</f>
        <v/>
      </c>
      <c r="G79" s="243"/>
      <c r="H79" s="20" t="s">
        <v>52</v>
      </c>
      <c r="I79" s="18"/>
      <c r="J79" s="19" t="s">
        <v>51</v>
      </c>
      <c r="K79" s="243" t="str">
        <f>IF(J78="","",ROUND(J77/J78*100,1))</f>
        <v/>
      </c>
      <c r="L79" s="243"/>
      <c r="M79" s="20" t="s">
        <v>52</v>
      </c>
      <c r="N79" s="18"/>
      <c r="O79" s="19" t="s">
        <v>51</v>
      </c>
      <c r="P79" s="243" t="str">
        <f>IF(O78="","",ROUND(O77/O78*100,1))</f>
        <v/>
      </c>
      <c r="Q79" s="243"/>
      <c r="R79" s="21" t="s">
        <v>52</v>
      </c>
    </row>
    <row r="80" spans="1:18" s="1" customFormat="1" ht="20.25" customHeight="1" thickBot="1" x14ac:dyDescent="0.2">
      <c r="A80" s="22" t="s">
        <v>70</v>
      </c>
      <c r="B80" s="23"/>
      <c r="C80" s="24"/>
      <c r="D80" s="303" t="str">
        <f>IF(COUNT(N86:O91)=0,"",MAX(N86:O91))</f>
        <v/>
      </c>
      <c r="E80" s="303"/>
      <c r="F80" s="303"/>
      <c r="G80" s="303"/>
      <c r="H80" s="303"/>
      <c r="I80" s="225" t="str">
        <f>IF(D80="","",VLOOKUP(D80,N86:R97,3,FALSE))</f>
        <v/>
      </c>
      <c r="J80" s="226"/>
      <c r="K80" s="226"/>
      <c r="L80" s="226"/>
      <c r="M80" s="226"/>
      <c r="N80" s="226"/>
      <c r="O80" s="226"/>
      <c r="P80" s="226"/>
      <c r="Q80" s="226"/>
      <c r="R80" s="227"/>
    </row>
    <row r="81" spans="1:18" s="1" customFormat="1" x14ac:dyDescent="0.15"/>
    <row r="83" spans="1:18" hidden="1" x14ac:dyDescent="0.15">
      <c r="A83" s="224" t="s">
        <v>139</v>
      </c>
      <c r="B83" s="224"/>
      <c r="C83" s="224"/>
      <c r="D83" s="224"/>
      <c r="E83" s="224"/>
      <c r="F83" s="224"/>
      <c r="G83" s="224"/>
      <c r="H83" s="224"/>
      <c r="I83" s="224"/>
      <c r="J83" s="224"/>
      <c r="K83" s="224"/>
      <c r="L83" s="224"/>
      <c r="M83" s="224"/>
      <c r="N83" s="224"/>
      <c r="O83" s="224"/>
      <c r="P83" s="224"/>
      <c r="Q83" s="224"/>
      <c r="R83" s="224"/>
    </row>
    <row r="84" spans="1:18" hidden="1" x14ac:dyDescent="0.15">
      <c r="A84" s="224"/>
      <c r="B84" s="224" t="s">
        <v>123</v>
      </c>
      <c r="C84" s="224"/>
      <c r="D84" s="224" t="s">
        <v>120</v>
      </c>
      <c r="E84" s="224"/>
      <c r="F84" s="224"/>
      <c r="G84" s="224"/>
      <c r="H84" s="224"/>
      <c r="I84" s="224" t="s">
        <v>121</v>
      </c>
      <c r="J84" s="224"/>
      <c r="K84" s="224"/>
      <c r="L84" s="224"/>
      <c r="M84" s="224"/>
      <c r="N84" s="224" t="s">
        <v>122</v>
      </c>
      <c r="O84" s="224"/>
      <c r="P84" s="224"/>
      <c r="Q84" s="224"/>
      <c r="R84" s="224"/>
    </row>
    <row r="85" spans="1:18" hidden="1" x14ac:dyDescent="0.15">
      <c r="A85" s="224"/>
      <c r="B85" s="100" t="s">
        <v>138</v>
      </c>
      <c r="C85" s="100" t="s">
        <v>136</v>
      </c>
      <c r="D85" s="228" t="s">
        <v>137</v>
      </c>
      <c r="E85" s="228"/>
      <c r="F85" s="228" t="s">
        <v>136</v>
      </c>
      <c r="G85" s="228"/>
      <c r="H85" s="228"/>
      <c r="I85" s="228" t="s">
        <v>137</v>
      </c>
      <c r="J85" s="228"/>
      <c r="K85" s="228" t="s">
        <v>136</v>
      </c>
      <c r="L85" s="228"/>
      <c r="M85" s="228"/>
      <c r="N85" s="228" t="s">
        <v>137</v>
      </c>
      <c r="O85" s="228"/>
      <c r="P85" s="228" t="s">
        <v>136</v>
      </c>
      <c r="Q85" s="228"/>
      <c r="R85" s="228"/>
    </row>
    <row r="86" spans="1:18" hidden="1" x14ac:dyDescent="0.15">
      <c r="A86" s="101" t="s">
        <v>124</v>
      </c>
      <c r="B86" s="103" t="str">
        <f>'記録表(4月)'!$I$43</f>
        <v/>
      </c>
      <c r="C86" s="102" t="str">
        <f>'記録表(4月)'!$O$43</f>
        <v/>
      </c>
      <c r="D86" s="228" t="str">
        <f>'記録表(4月)'!$J$43</f>
        <v/>
      </c>
      <c r="E86" s="228"/>
      <c r="F86" s="229" t="str">
        <f>'記録表(4月)'!$P$43</f>
        <v/>
      </c>
      <c r="G86" s="230"/>
      <c r="H86" s="231"/>
      <c r="I86" s="228" t="str">
        <f>'記録表(4月)'!$K$43</f>
        <v/>
      </c>
      <c r="J86" s="228"/>
      <c r="K86" s="232" t="str">
        <f>'記録表(4月)'!$Q$43</f>
        <v/>
      </c>
      <c r="L86" s="232"/>
      <c r="M86" s="232"/>
      <c r="N86" s="233" t="str">
        <f>'記録表(4月)'!$L$43</f>
        <v/>
      </c>
      <c r="O86" s="228"/>
      <c r="P86" s="232" t="str">
        <f>'記録表(4月)'!$R$43</f>
        <v/>
      </c>
      <c r="Q86" s="232"/>
      <c r="R86" s="232"/>
    </row>
    <row r="87" spans="1:18" hidden="1" x14ac:dyDescent="0.15">
      <c r="A87" s="101" t="s">
        <v>125</v>
      </c>
      <c r="B87" s="103" t="str">
        <f>'記録表(5月)'!$I$43</f>
        <v/>
      </c>
      <c r="C87" s="102" t="str">
        <f>'記録表(5月)'!$O$43</f>
        <v/>
      </c>
      <c r="D87" s="228" t="str">
        <f>'記録表(5月)'!$J$43</f>
        <v/>
      </c>
      <c r="E87" s="228"/>
      <c r="F87" s="229" t="str">
        <f>'記録表(5月)'!$P$43</f>
        <v/>
      </c>
      <c r="G87" s="230"/>
      <c r="H87" s="231"/>
      <c r="I87" s="228" t="str">
        <f>'記録表(5月)'!$K$43</f>
        <v/>
      </c>
      <c r="J87" s="228"/>
      <c r="K87" s="232" t="str">
        <f>'記録表(5月)'!$Q$43</f>
        <v/>
      </c>
      <c r="L87" s="232"/>
      <c r="M87" s="232"/>
      <c r="N87" s="233" t="str">
        <f>'記録表(5月)'!$L$43</f>
        <v/>
      </c>
      <c r="O87" s="228"/>
      <c r="P87" s="232" t="str">
        <f>'記録表(5月)'!$R$43</f>
        <v/>
      </c>
      <c r="Q87" s="232"/>
      <c r="R87" s="232"/>
    </row>
    <row r="88" spans="1:18" hidden="1" x14ac:dyDescent="0.15">
      <c r="A88" s="101" t="s">
        <v>126</v>
      </c>
      <c r="B88" s="103" t="str">
        <f>'記録表(6月)'!$I$43</f>
        <v/>
      </c>
      <c r="C88" s="102" t="str">
        <f>'記録表(6月)'!$O$43</f>
        <v/>
      </c>
      <c r="D88" s="228" t="str">
        <f>'記録表(6月)'!$J$43</f>
        <v/>
      </c>
      <c r="E88" s="228"/>
      <c r="F88" s="229" t="str">
        <f>'記録表(6月)'!$P$43</f>
        <v/>
      </c>
      <c r="G88" s="230"/>
      <c r="H88" s="231"/>
      <c r="I88" s="228" t="str">
        <f>'記録表(6月)'!$K$43</f>
        <v/>
      </c>
      <c r="J88" s="228"/>
      <c r="K88" s="232" t="str">
        <f>'記録表(6月)'!$Q$43</f>
        <v/>
      </c>
      <c r="L88" s="232"/>
      <c r="M88" s="232"/>
      <c r="N88" s="233" t="str">
        <f>'記録表(6月)'!$L$43</f>
        <v/>
      </c>
      <c r="O88" s="228"/>
      <c r="P88" s="232" t="str">
        <f>'記録表(6月)'!$R$43</f>
        <v/>
      </c>
      <c r="Q88" s="232"/>
      <c r="R88" s="232"/>
    </row>
    <row r="89" spans="1:18" hidden="1" x14ac:dyDescent="0.15">
      <c r="A89" s="101" t="s">
        <v>127</v>
      </c>
      <c r="B89" s="103" t="str">
        <f>'記録表(7月)'!$I$43</f>
        <v/>
      </c>
      <c r="C89" s="102" t="str">
        <f>'記録表(7月)'!$O$43</f>
        <v/>
      </c>
      <c r="D89" s="228" t="str">
        <f>'記録表(7月)'!$J$43</f>
        <v/>
      </c>
      <c r="E89" s="228"/>
      <c r="F89" s="229" t="str">
        <f>'記録表(7月)'!$P$43</f>
        <v/>
      </c>
      <c r="G89" s="230"/>
      <c r="H89" s="231"/>
      <c r="I89" s="228" t="str">
        <f>'記録表(7月)'!$K$43</f>
        <v/>
      </c>
      <c r="J89" s="228"/>
      <c r="K89" s="232" t="str">
        <f>'記録表(7月)'!$Q$43</f>
        <v/>
      </c>
      <c r="L89" s="232"/>
      <c r="M89" s="232"/>
      <c r="N89" s="233" t="str">
        <f>'記録表(7月)'!$L$43</f>
        <v/>
      </c>
      <c r="O89" s="228"/>
      <c r="P89" s="232" t="str">
        <f>'記録表(7月)'!$R$43</f>
        <v/>
      </c>
      <c r="Q89" s="232"/>
      <c r="R89" s="232"/>
    </row>
    <row r="90" spans="1:18" hidden="1" x14ac:dyDescent="0.15">
      <c r="A90" s="101" t="s">
        <v>128</v>
      </c>
      <c r="B90" s="103" t="str">
        <f>'記録表(8月)'!$I$43</f>
        <v/>
      </c>
      <c r="C90" s="102" t="str">
        <f>'記録表(8月)'!$O$43</f>
        <v/>
      </c>
      <c r="D90" s="228" t="str">
        <f>'記録表(8月)'!$J$43</f>
        <v/>
      </c>
      <c r="E90" s="228"/>
      <c r="F90" s="229" t="str">
        <f>'記録表(8月)'!$P$43</f>
        <v/>
      </c>
      <c r="G90" s="230"/>
      <c r="H90" s="231"/>
      <c r="I90" s="228" t="str">
        <f>'記録表(8月)'!$K$43</f>
        <v/>
      </c>
      <c r="J90" s="228"/>
      <c r="K90" s="232" t="str">
        <f>'記録表(8月)'!$Q$43</f>
        <v/>
      </c>
      <c r="L90" s="232"/>
      <c r="M90" s="232"/>
      <c r="N90" s="233" t="str">
        <f>'記録表(8月)'!$L$43</f>
        <v/>
      </c>
      <c r="O90" s="228"/>
      <c r="P90" s="232" t="str">
        <f>'記録表(8月)'!$R$43</f>
        <v/>
      </c>
      <c r="Q90" s="232"/>
      <c r="R90" s="232"/>
    </row>
    <row r="91" spans="1:18" hidden="1" x14ac:dyDescent="0.15">
      <c r="A91" s="101" t="s">
        <v>129</v>
      </c>
      <c r="B91" s="103" t="str">
        <f>'記録表(9月)'!$I$43</f>
        <v/>
      </c>
      <c r="C91" s="102" t="str">
        <f>'記録表(9月)'!$O$43</f>
        <v/>
      </c>
      <c r="D91" s="228" t="str">
        <f>'記録表(9月)'!$J$43</f>
        <v/>
      </c>
      <c r="E91" s="228"/>
      <c r="F91" s="229" t="str">
        <f>'記録表(9月)'!$P$43</f>
        <v/>
      </c>
      <c r="G91" s="230"/>
      <c r="H91" s="231"/>
      <c r="I91" s="228" t="str">
        <f>'記録表(9月)'!$K$43</f>
        <v/>
      </c>
      <c r="J91" s="228"/>
      <c r="K91" s="232" t="str">
        <f>'記録表(9月)'!$Q$43</f>
        <v/>
      </c>
      <c r="L91" s="232"/>
      <c r="M91" s="232"/>
      <c r="N91" s="233" t="str">
        <f>'記録表(9月)'!$L$43</f>
        <v/>
      </c>
      <c r="O91" s="228"/>
      <c r="P91" s="232" t="str">
        <f>'記録表(9月)'!$R$43</f>
        <v/>
      </c>
      <c r="Q91" s="232"/>
      <c r="R91" s="232"/>
    </row>
    <row r="92" spans="1:18" hidden="1" x14ac:dyDescent="0.15">
      <c r="A92" s="101" t="s">
        <v>130</v>
      </c>
      <c r="B92" s="100"/>
      <c r="C92" s="100"/>
      <c r="D92" s="228"/>
      <c r="E92" s="228"/>
      <c r="F92" s="228"/>
      <c r="G92" s="228"/>
      <c r="H92" s="228"/>
      <c r="I92" s="228"/>
      <c r="J92" s="228"/>
      <c r="K92" s="228"/>
      <c r="L92" s="228"/>
      <c r="M92" s="228"/>
      <c r="N92" s="228"/>
      <c r="O92" s="228"/>
      <c r="P92" s="228"/>
      <c r="Q92" s="228"/>
      <c r="R92" s="228"/>
    </row>
    <row r="93" spans="1:18" hidden="1" x14ac:dyDescent="0.15">
      <c r="A93" s="101" t="s">
        <v>131</v>
      </c>
      <c r="B93" s="100"/>
      <c r="C93" s="100"/>
      <c r="D93" s="228"/>
      <c r="E93" s="228"/>
      <c r="F93" s="228"/>
      <c r="G93" s="228"/>
      <c r="H93" s="228"/>
      <c r="I93" s="228"/>
      <c r="J93" s="228"/>
      <c r="K93" s="228"/>
      <c r="L93" s="228"/>
      <c r="M93" s="228"/>
      <c r="N93" s="228"/>
      <c r="O93" s="228"/>
      <c r="P93" s="228"/>
      <c r="Q93" s="228"/>
      <c r="R93" s="228"/>
    </row>
    <row r="94" spans="1:18" hidden="1" x14ac:dyDescent="0.15">
      <c r="A94" s="101" t="s">
        <v>132</v>
      </c>
      <c r="B94" s="100"/>
      <c r="C94" s="100"/>
      <c r="D94" s="228"/>
      <c r="E94" s="228"/>
      <c r="F94" s="228"/>
      <c r="G94" s="228"/>
      <c r="H94" s="228"/>
      <c r="I94" s="228"/>
      <c r="J94" s="228"/>
      <c r="K94" s="228"/>
      <c r="L94" s="228"/>
      <c r="M94" s="228"/>
      <c r="N94" s="228"/>
      <c r="O94" s="228"/>
      <c r="P94" s="228"/>
      <c r="Q94" s="228"/>
      <c r="R94" s="228"/>
    </row>
    <row r="95" spans="1:18" hidden="1" x14ac:dyDescent="0.15">
      <c r="A95" s="101" t="s">
        <v>133</v>
      </c>
      <c r="B95" s="100"/>
      <c r="C95" s="100"/>
      <c r="D95" s="228"/>
      <c r="E95" s="228"/>
      <c r="F95" s="228"/>
      <c r="G95" s="228"/>
      <c r="H95" s="228"/>
      <c r="I95" s="228"/>
      <c r="J95" s="228"/>
      <c r="K95" s="228"/>
      <c r="L95" s="228"/>
      <c r="M95" s="228"/>
      <c r="N95" s="228"/>
      <c r="O95" s="228"/>
      <c r="P95" s="228"/>
      <c r="Q95" s="228"/>
      <c r="R95" s="228"/>
    </row>
    <row r="96" spans="1:18" hidden="1" x14ac:dyDescent="0.15">
      <c r="A96" s="101" t="s">
        <v>134</v>
      </c>
      <c r="B96" s="100"/>
      <c r="C96" s="100"/>
      <c r="D96" s="228"/>
      <c r="E96" s="228"/>
      <c r="F96" s="228"/>
      <c r="G96" s="228"/>
      <c r="H96" s="228"/>
      <c r="I96" s="228"/>
      <c r="J96" s="228"/>
      <c r="K96" s="228"/>
      <c r="L96" s="228"/>
      <c r="M96" s="228"/>
      <c r="N96" s="228"/>
      <c r="O96" s="228"/>
      <c r="P96" s="228"/>
      <c r="Q96" s="228"/>
      <c r="R96" s="228"/>
    </row>
    <row r="97" spans="1:18" hidden="1" x14ac:dyDescent="0.15">
      <c r="A97" s="101" t="s">
        <v>135</v>
      </c>
      <c r="B97" s="100"/>
      <c r="C97" s="100"/>
      <c r="D97" s="228"/>
      <c r="E97" s="228"/>
      <c r="F97" s="228"/>
      <c r="G97" s="228"/>
      <c r="H97" s="228"/>
      <c r="I97" s="228"/>
      <c r="J97" s="228"/>
      <c r="K97" s="228"/>
      <c r="L97" s="228"/>
      <c r="M97" s="228"/>
      <c r="N97" s="228"/>
      <c r="O97" s="228"/>
      <c r="P97" s="228"/>
      <c r="Q97" s="228"/>
      <c r="R97" s="228"/>
    </row>
    <row r="98" spans="1:18" hidden="1" x14ac:dyDescent="0.15"/>
  </sheetData>
  <sheetProtection algorithmName="SHA-512" hashValue="NFvf/NBUcd5nJebmdIdEDX4Qjl3Yjhn3bsXlFN2e56o6BDjvW28fm0TLmHAg4nsmak5ey/yAfgDmaccMBJTrvw==" saltValue="jHRnUODEOW3bAvHA/2J/Ug==" spinCount="100000" sheet="1" objects="1" scenarios="1"/>
  <mergeCells count="250">
    <mergeCell ref="D97:E97"/>
    <mergeCell ref="F97:H97"/>
    <mergeCell ref="I97:J97"/>
    <mergeCell ref="K97:M97"/>
    <mergeCell ref="N97:O97"/>
    <mergeCell ref="P97:R97"/>
    <mergeCell ref="D96:E96"/>
    <mergeCell ref="F96:H96"/>
    <mergeCell ref="I96:J96"/>
    <mergeCell ref="K96:M96"/>
    <mergeCell ref="N96:O96"/>
    <mergeCell ref="P96:R96"/>
    <mergeCell ref="D95:E95"/>
    <mergeCell ref="F95:H95"/>
    <mergeCell ref="I95:J95"/>
    <mergeCell ref="K95:M95"/>
    <mergeCell ref="N95:O95"/>
    <mergeCell ref="P95:R95"/>
    <mergeCell ref="D94:E94"/>
    <mergeCell ref="F94:H94"/>
    <mergeCell ref="I94:J94"/>
    <mergeCell ref="K94:M94"/>
    <mergeCell ref="N94:O94"/>
    <mergeCell ref="P94:R94"/>
    <mergeCell ref="D93:E93"/>
    <mergeCell ref="F93:H93"/>
    <mergeCell ref="I93:J93"/>
    <mergeCell ref="K93:M93"/>
    <mergeCell ref="N93:O93"/>
    <mergeCell ref="P93:R93"/>
    <mergeCell ref="D92:E92"/>
    <mergeCell ref="F92:H92"/>
    <mergeCell ref="I92:J92"/>
    <mergeCell ref="K92:M92"/>
    <mergeCell ref="N92:O92"/>
    <mergeCell ref="P92:R92"/>
    <mergeCell ref="D91:E91"/>
    <mergeCell ref="F91:H91"/>
    <mergeCell ref="I91:J91"/>
    <mergeCell ref="K91:M91"/>
    <mergeCell ref="N91:O91"/>
    <mergeCell ref="P91:R91"/>
    <mergeCell ref="D90:E90"/>
    <mergeCell ref="F90:H90"/>
    <mergeCell ref="I90:J90"/>
    <mergeCell ref="K90:M90"/>
    <mergeCell ref="N90:O90"/>
    <mergeCell ref="P90:R90"/>
    <mergeCell ref="D89:E89"/>
    <mergeCell ref="F89:H89"/>
    <mergeCell ref="I89:J89"/>
    <mergeCell ref="K89:M89"/>
    <mergeCell ref="N89:O89"/>
    <mergeCell ref="P89:R89"/>
    <mergeCell ref="D88:E88"/>
    <mergeCell ref="F88:H88"/>
    <mergeCell ref="I88:J88"/>
    <mergeCell ref="K88:M88"/>
    <mergeCell ref="N88:O88"/>
    <mergeCell ref="P88:R88"/>
    <mergeCell ref="D87:E87"/>
    <mergeCell ref="F87:H87"/>
    <mergeCell ref="I87:J87"/>
    <mergeCell ref="K87:M87"/>
    <mergeCell ref="N87:O87"/>
    <mergeCell ref="P87:R87"/>
    <mergeCell ref="I85:J85"/>
    <mergeCell ref="K85:M85"/>
    <mergeCell ref="N85:O85"/>
    <mergeCell ref="P85:R85"/>
    <mergeCell ref="D86:E86"/>
    <mergeCell ref="F86:H86"/>
    <mergeCell ref="I86:J86"/>
    <mergeCell ref="K86:M86"/>
    <mergeCell ref="N86:O86"/>
    <mergeCell ref="P86:R86"/>
    <mergeCell ref="D80:H80"/>
    <mergeCell ref="I80:R80"/>
    <mergeCell ref="A83:R83"/>
    <mergeCell ref="A84:A85"/>
    <mergeCell ref="B84:C84"/>
    <mergeCell ref="D84:H84"/>
    <mergeCell ref="I84:M84"/>
    <mergeCell ref="N84:R84"/>
    <mergeCell ref="D85:E85"/>
    <mergeCell ref="F85:H85"/>
    <mergeCell ref="A77:C79"/>
    <mergeCell ref="E77:F77"/>
    <mergeCell ref="G77:H78"/>
    <mergeCell ref="J77:K77"/>
    <mergeCell ref="L77:M78"/>
    <mergeCell ref="O77:P77"/>
    <mergeCell ref="Q77:R78"/>
    <mergeCell ref="D74:H74"/>
    <mergeCell ref="I74:M74"/>
    <mergeCell ref="N74:R74"/>
    <mergeCell ref="D75:H75"/>
    <mergeCell ref="I75:M75"/>
    <mergeCell ref="N75:R75"/>
    <mergeCell ref="E78:F78"/>
    <mergeCell ref="J78:K78"/>
    <mergeCell ref="O78:P78"/>
    <mergeCell ref="F79:G79"/>
    <mergeCell ref="K79:L79"/>
    <mergeCell ref="P79:Q79"/>
    <mergeCell ref="D76:H76"/>
    <mergeCell ref="I76:M76"/>
    <mergeCell ref="N76:R76"/>
    <mergeCell ref="D72:H72"/>
    <mergeCell ref="I72:M72"/>
    <mergeCell ref="N72:R72"/>
    <mergeCell ref="D73:H73"/>
    <mergeCell ref="I73:M73"/>
    <mergeCell ref="N73:R73"/>
    <mergeCell ref="D70:H70"/>
    <mergeCell ref="I70:M70"/>
    <mergeCell ref="N70:R70"/>
    <mergeCell ref="D71:H71"/>
    <mergeCell ref="I71:M71"/>
    <mergeCell ref="N71:R71"/>
    <mergeCell ref="D65:H65"/>
    <mergeCell ref="I65:M65"/>
    <mergeCell ref="N65:R65"/>
    <mergeCell ref="D66:R68"/>
    <mergeCell ref="D69:H69"/>
    <mergeCell ref="I69:M69"/>
    <mergeCell ref="N69:R69"/>
    <mergeCell ref="D60:H60"/>
    <mergeCell ref="I60:R60"/>
    <mergeCell ref="D63:E63"/>
    <mergeCell ref="I63:J63"/>
    <mergeCell ref="N63:O63"/>
    <mergeCell ref="D64:E64"/>
    <mergeCell ref="I64:J64"/>
    <mergeCell ref="N64:O64"/>
    <mergeCell ref="Q57:R58"/>
    <mergeCell ref="E58:F58"/>
    <mergeCell ref="J58:K58"/>
    <mergeCell ref="O58:P58"/>
    <mergeCell ref="F59:G59"/>
    <mergeCell ref="K59:L59"/>
    <mergeCell ref="P59:Q59"/>
    <mergeCell ref="A57:C59"/>
    <mergeCell ref="E57:F57"/>
    <mergeCell ref="G57:H58"/>
    <mergeCell ref="J57:K57"/>
    <mergeCell ref="L57:M58"/>
    <mergeCell ref="O57:P57"/>
    <mergeCell ref="D55:H55"/>
    <mergeCell ref="I55:M55"/>
    <mergeCell ref="N55:R55"/>
    <mergeCell ref="D56:H56"/>
    <mergeCell ref="I56:M56"/>
    <mergeCell ref="N56:R56"/>
    <mergeCell ref="D53:H53"/>
    <mergeCell ref="I53:M53"/>
    <mergeCell ref="N53:R53"/>
    <mergeCell ref="D54:H54"/>
    <mergeCell ref="I54:M54"/>
    <mergeCell ref="N54:R54"/>
    <mergeCell ref="D51:H51"/>
    <mergeCell ref="I51:M51"/>
    <mergeCell ref="N51:R51"/>
    <mergeCell ref="D52:H52"/>
    <mergeCell ref="I52:M52"/>
    <mergeCell ref="N52:R52"/>
    <mergeCell ref="D46:R48"/>
    <mergeCell ref="D49:H49"/>
    <mergeCell ref="I49:M49"/>
    <mergeCell ref="N49:R49"/>
    <mergeCell ref="D50:H50"/>
    <mergeCell ref="I50:M50"/>
    <mergeCell ref="N50:R50"/>
    <mergeCell ref="D44:E44"/>
    <mergeCell ref="I44:J44"/>
    <mergeCell ref="N44:O44"/>
    <mergeCell ref="D45:H45"/>
    <mergeCell ref="I45:M45"/>
    <mergeCell ref="N45:R45"/>
    <mergeCell ref="D38:H38"/>
    <mergeCell ref="I38:R38"/>
    <mergeCell ref="D39:H39"/>
    <mergeCell ref="I39:R39"/>
    <mergeCell ref="D43:E43"/>
    <mergeCell ref="I43:J43"/>
    <mergeCell ref="N43:O43"/>
    <mergeCell ref="A35:C37"/>
    <mergeCell ref="E35:F35"/>
    <mergeCell ref="G35:H36"/>
    <mergeCell ref="J35:K35"/>
    <mergeCell ref="L35:M36"/>
    <mergeCell ref="O35:P35"/>
    <mergeCell ref="Q35:R36"/>
    <mergeCell ref="D32:H32"/>
    <mergeCell ref="I32:M32"/>
    <mergeCell ref="N32:R32"/>
    <mergeCell ref="D33:H33"/>
    <mergeCell ref="I33:M33"/>
    <mergeCell ref="N33:R33"/>
    <mergeCell ref="E36:F36"/>
    <mergeCell ref="J36:K36"/>
    <mergeCell ref="O36:P36"/>
    <mergeCell ref="F37:G37"/>
    <mergeCell ref="K37:L37"/>
    <mergeCell ref="P37:Q37"/>
    <mergeCell ref="D34:H34"/>
    <mergeCell ref="I34:M34"/>
    <mergeCell ref="N34:R34"/>
    <mergeCell ref="D30:H30"/>
    <mergeCell ref="I30:M30"/>
    <mergeCell ref="N30:R30"/>
    <mergeCell ref="D31:H31"/>
    <mergeCell ref="I31:M31"/>
    <mergeCell ref="N31:R31"/>
    <mergeCell ref="D28:H28"/>
    <mergeCell ref="I28:M28"/>
    <mergeCell ref="N28:R28"/>
    <mergeCell ref="D29:H29"/>
    <mergeCell ref="I29:M29"/>
    <mergeCell ref="N29:R29"/>
    <mergeCell ref="D26:H26"/>
    <mergeCell ref="I26:M26"/>
    <mergeCell ref="N26:R26"/>
    <mergeCell ref="D27:H27"/>
    <mergeCell ref="I27:M27"/>
    <mergeCell ref="N27:R27"/>
    <mergeCell ref="D24:H24"/>
    <mergeCell ref="I24:M24"/>
    <mergeCell ref="N24:R24"/>
    <mergeCell ref="D25:H25"/>
    <mergeCell ref="I25:M25"/>
    <mergeCell ref="N25:R25"/>
    <mergeCell ref="D23:H23"/>
    <mergeCell ref="I23:M23"/>
    <mergeCell ref="N23:R23"/>
    <mergeCell ref="I13:R13"/>
    <mergeCell ref="I14:R14"/>
    <mergeCell ref="I15:R15"/>
    <mergeCell ref="D21:E21"/>
    <mergeCell ref="I21:J21"/>
    <mergeCell ref="N21:O21"/>
    <mergeCell ref="T2:V3"/>
    <mergeCell ref="P3:R3"/>
    <mergeCell ref="A5:R5"/>
    <mergeCell ref="N7:O7"/>
    <mergeCell ref="I11:R11"/>
    <mergeCell ref="I12:R12"/>
    <mergeCell ref="D22:E22"/>
    <mergeCell ref="I22:J22"/>
    <mergeCell ref="N22:O22"/>
  </mergeCells>
  <phoneticPr fontId="21"/>
  <conditionalFormatting sqref="L7 N7:O7 Q7">
    <cfRule type="containsBlanks" dxfId="14" priority="38" stopIfTrue="1">
      <formula>LEN(TRIM(L7))=0</formula>
    </cfRule>
  </conditionalFormatting>
  <conditionalFormatting sqref="D23:R23">
    <cfRule type="containsBlanks" dxfId="13" priority="37" stopIfTrue="1">
      <formula>LEN(TRIM(D23))=0</formula>
    </cfRule>
  </conditionalFormatting>
  <conditionalFormatting sqref="E35:F36 J35:K36 O35:P36">
    <cfRule type="notContainsBlanks" priority="17" stopIfTrue="1">
      <formula>LEN(TRIM(E35))&gt;0</formula>
    </cfRule>
  </conditionalFormatting>
  <conditionalFormatting sqref="E57:F58 J57:K58 O57:P58">
    <cfRule type="notContainsBlanks" priority="14" stopIfTrue="1">
      <formula>LEN(TRIM(E57))&gt;0</formula>
    </cfRule>
  </conditionalFormatting>
  <conditionalFormatting sqref="E77:F78 J77:K78 O77:P78">
    <cfRule type="notContainsBlanks" priority="11" stopIfTrue="1">
      <formula>LEN(TRIM(E77))&gt;0</formula>
    </cfRule>
  </conditionalFormatting>
  <hyperlinks>
    <hyperlink ref="T2:V3" location="TOP!A1" display="TOPページへ戻る"/>
  </hyperlinks>
  <printOptions horizontalCentered="1"/>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6" stopIfTrue="1" id="{0B8B32FE-76B9-4BDC-A306-DBB1D21F616B}">
            <xm:f>基本情報!$F$12="×"</xm:f>
            <x14:dxf/>
          </x14:cfRule>
          <xm:sqref>E35:F36 J35:K36 O35:P36</xm:sqref>
        </x14:conditionalFormatting>
        <x14:conditionalFormatting xmlns:xm="http://schemas.microsoft.com/office/excel/2006/main">
          <x14:cfRule type="expression" priority="18" stopIfTrue="1" id="{267E21E4-A329-483D-9A2A-164776649671}">
            <xm:f>基本情報!$F$12="○"</xm:f>
            <x14:dxf>
              <fill>
                <patternFill>
                  <bgColor theme="4" tint="0.39994506668294322"/>
                </patternFill>
              </fill>
            </x14:dxf>
          </x14:cfRule>
          <xm:sqref>E35:F36 J35:K36 O35:P36</xm:sqref>
        </x14:conditionalFormatting>
        <x14:conditionalFormatting xmlns:xm="http://schemas.microsoft.com/office/excel/2006/main">
          <x14:cfRule type="expression" priority="13" stopIfTrue="1" id="{8956C84E-2D50-4B3A-A404-FA2FA463E2BA}">
            <xm:f>基本情報!$F$13="×"</xm:f>
            <x14:dxf/>
          </x14:cfRule>
          <xm:sqref>E57:F58 J57:K58 O57:P58</xm:sqref>
        </x14:conditionalFormatting>
        <x14:conditionalFormatting xmlns:xm="http://schemas.microsoft.com/office/excel/2006/main">
          <x14:cfRule type="expression" priority="15" stopIfTrue="1" id="{622813B3-EB90-406B-BE8B-CAED963D99D7}">
            <xm:f>基本情報!$F$13="○"</xm:f>
            <x14:dxf>
              <fill>
                <patternFill>
                  <bgColor theme="4" tint="0.39994506668294322"/>
                </patternFill>
              </fill>
            </x14:dxf>
          </x14:cfRule>
          <xm:sqref>E57:F58 J57:K58 O57:P58</xm:sqref>
        </x14:conditionalFormatting>
        <x14:conditionalFormatting xmlns:xm="http://schemas.microsoft.com/office/excel/2006/main">
          <x14:cfRule type="expression" priority="10" stopIfTrue="1" id="{F52BC7D1-0A05-4039-BD44-0386B862CB90}">
            <xm:f>基本情報!$F$14="×"</xm:f>
            <x14:dxf/>
          </x14:cfRule>
          <xm:sqref>E77:F78 J77:K78 O77:P78</xm:sqref>
        </x14:conditionalFormatting>
        <x14:conditionalFormatting xmlns:xm="http://schemas.microsoft.com/office/excel/2006/main">
          <x14:cfRule type="expression" priority="12" stopIfTrue="1" id="{F5D44173-6A06-4236-96E9-7CD570AA9698}">
            <xm:f>基本情報!$F$14="○"</xm:f>
            <x14:dxf>
              <fill>
                <patternFill>
                  <bgColor theme="4" tint="0.39994506668294322"/>
                </patternFill>
              </fill>
            </x14:dxf>
          </x14:cfRule>
          <xm:sqref>E77:F78 J77:K78 O77:P78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39997558519241921"/>
  </sheetPr>
  <dimension ref="A1:W49"/>
  <sheetViews>
    <sheetView showGridLines="0" zoomScaleNormal="100" zoomScaleSheetLayoutView="100" workbookViewId="0">
      <selection activeCell="B5" sqref="B5"/>
    </sheetView>
  </sheetViews>
  <sheetFormatPr defaultRowHeight="13.5" x14ac:dyDescent="0.15"/>
  <cols>
    <col min="1" max="1" width="1.125" style="68" customWidth="1"/>
    <col min="2" max="2" width="7.25" style="68" customWidth="1"/>
    <col min="3" max="3" width="6.625" style="68" customWidth="1"/>
    <col min="4" max="4" width="6.25" style="68" customWidth="1"/>
    <col min="5" max="5" width="6.75" style="68" customWidth="1"/>
    <col min="6" max="6" width="7.375" style="68" customWidth="1"/>
    <col min="7" max="8" width="7.125" style="68" customWidth="1"/>
    <col min="9" max="12" width="7.375" style="68" customWidth="1"/>
    <col min="13" max="13" width="8.75" style="68" customWidth="1"/>
    <col min="14" max="14" width="0.875" style="68" customWidth="1"/>
    <col min="15" max="15" width="15" style="68" hidden="1" customWidth="1"/>
    <col min="16" max="18" width="15" style="1" hidden="1" customWidth="1"/>
    <col min="19" max="16384" width="9" style="68"/>
  </cols>
  <sheetData>
    <row r="1" spans="1:23" ht="21.75" customHeight="1" thickBot="1" x14ac:dyDescent="0.2">
      <c r="A1" s="1"/>
      <c r="B1" s="321" t="s">
        <v>3</v>
      </c>
      <c r="C1" s="321"/>
      <c r="D1" s="321"/>
      <c r="E1" s="321"/>
      <c r="F1" s="321"/>
      <c r="G1" s="321"/>
      <c r="H1" s="321"/>
      <c r="I1" s="321"/>
      <c r="J1" s="321"/>
      <c r="K1" s="321"/>
      <c r="L1" s="321"/>
      <c r="M1" s="321"/>
      <c r="S1" s="40"/>
      <c r="T1" s="122" t="s">
        <v>200</v>
      </c>
      <c r="U1" s="40"/>
      <c r="V1" s="40"/>
      <c r="W1" s="40"/>
    </row>
    <row r="2" spans="1:23" ht="18" customHeight="1" thickTop="1" x14ac:dyDescent="0.15">
      <c r="A2" s="1"/>
      <c r="B2" s="69" t="s">
        <v>0</v>
      </c>
      <c r="C2" s="318" t="s">
        <v>4</v>
      </c>
      <c r="D2" s="316" t="s">
        <v>10</v>
      </c>
      <c r="E2" s="316"/>
      <c r="F2" s="316"/>
      <c r="G2" s="316"/>
      <c r="H2" s="316"/>
      <c r="I2" s="316"/>
      <c r="J2" s="316" t="s">
        <v>8</v>
      </c>
      <c r="K2" s="316"/>
      <c r="L2" s="316"/>
      <c r="M2" s="318" t="s">
        <v>9</v>
      </c>
      <c r="O2" s="322" t="s">
        <v>140</v>
      </c>
      <c r="P2" s="323" t="s">
        <v>89</v>
      </c>
      <c r="Q2" s="324"/>
      <c r="R2" s="325"/>
      <c r="S2" s="40"/>
      <c r="T2" s="305" t="s">
        <v>107</v>
      </c>
      <c r="U2" s="306"/>
      <c r="V2" s="307"/>
      <c r="W2" s="40"/>
    </row>
    <row r="3" spans="1:23" ht="18" customHeight="1" thickBot="1" x14ac:dyDescent="0.2">
      <c r="A3" s="1"/>
      <c r="B3" s="70" t="s">
        <v>1</v>
      </c>
      <c r="C3" s="319"/>
      <c r="D3" s="319" t="s">
        <v>5</v>
      </c>
      <c r="E3" s="319" t="s">
        <v>6</v>
      </c>
      <c r="F3" s="70" t="s">
        <v>11</v>
      </c>
      <c r="G3" s="70" t="s">
        <v>12</v>
      </c>
      <c r="H3" s="70" t="s">
        <v>13</v>
      </c>
      <c r="I3" s="70" t="s">
        <v>7</v>
      </c>
      <c r="J3" s="70" t="s">
        <v>11</v>
      </c>
      <c r="K3" s="70" t="s">
        <v>12</v>
      </c>
      <c r="L3" s="70" t="s">
        <v>13</v>
      </c>
      <c r="M3" s="319"/>
      <c r="O3" s="322"/>
      <c r="P3" s="70" t="s">
        <v>11</v>
      </c>
      <c r="Q3" s="70" t="s">
        <v>12</v>
      </c>
      <c r="R3" s="70" t="s">
        <v>13</v>
      </c>
      <c r="S3" s="40"/>
      <c r="T3" s="308"/>
      <c r="U3" s="309"/>
      <c r="V3" s="310"/>
      <c r="W3" s="40"/>
    </row>
    <row r="4" spans="1:23" ht="18" customHeight="1" thickTop="1" x14ac:dyDescent="0.15">
      <c r="A4" s="1"/>
      <c r="B4" s="71" t="s">
        <v>2</v>
      </c>
      <c r="C4" s="320"/>
      <c r="D4" s="320"/>
      <c r="E4" s="320"/>
      <c r="F4" s="92" t="s">
        <v>17</v>
      </c>
      <c r="G4" s="92" t="s">
        <v>17</v>
      </c>
      <c r="H4" s="92" t="s">
        <v>17</v>
      </c>
      <c r="I4" s="92" t="s">
        <v>88</v>
      </c>
      <c r="J4" s="92" t="s">
        <v>18</v>
      </c>
      <c r="K4" s="92" t="s">
        <v>18</v>
      </c>
      <c r="L4" s="92" t="s">
        <v>18</v>
      </c>
      <c r="M4" s="320"/>
      <c r="O4" s="322"/>
      <c r="P4" s="99" t="s">
        <v>17</v>
      </c>
      <c r="Q4" s="99" t="s">
        <v>17</v>
      </c>
      <c r="R4" s="99" t="s">
        <v>17</v>
      </c>
      <c r="S4" s="40"/>
      <c r="T4" s="40"/>
      <c r="U4" s="40"/>
      <c r="V4" s="40"/>
      <c r="W4" s="40"/>
    </row>
    <row r="5" spans="1:23" ht="22.5" customHeight="1" x14ac:dyDescent="0.15">
      <c r="A5" s="1"/>
      <c r="B5" s="119"/>
      <c r="C5" s="120"/>
      <c r="D5" s="120"/>
      <c r="E5" s="121"/>
      <c r="F5" s="136"/>
      <c r="G5" s="136"/>
      <c r="H5" s="137"/>
      <c r="I5" s="72"/>
      <c r="J5" s="134" t="str">
        <f>IF(OR($F5="",$I5=""),"",ROUND(F5*$I5/1000,1))</f>
        <v/>
      </c>
      <c r="K5" s="134" t="str">
        <f>IF(OR($G5="",$I5=""),"",ROUND(G5*$I5/1000,1))</f>
        <v/>
      </c>
      <c r="L5" s="135" t="str">
        <f>IF(OR($H5="",$I5=""),"",ROUND(H5*$I5/1000,2))</f>
        <v/>
      </c>
      <c r="M5" s="105"/>
      <c r="O5" s="104" t="str">
        <f>IF(B5="","",B5)</f>
        <v/>
      </c>
      <c r="P5" s="93" t="str">
        <f>IF(OR($F5="",$I5=""),"",ROUNDDOWN(J5/$I5*1000,1))</f>
        <v/>
      </c>
      <c r="Q5" s="93" t="str">
        <f>IF(OR($G5="",$I5=""),"",ROUNDDOWN(K5/$I5*1000,1))</f>
        <v/>
      </c>
      <c r="R5" s="93" t="str">
        <f>IF(OR($H5="",$I5=""),"",ROUNDDOWN(L5/$I5*1000,2))</f>
        <v/>
      </c>
    </row>
    <row r="6" spans="1:23" ht="22.5" customHeight="1" x14ac:dyDescent="0.15">
      <c r="A6" s="1"/>
      <c r="B6" s="119"/>
      <c r="C6" s="120"/>
      <c r="D6" s="120"/>
      <c r="E6" s="121"/>
      <c r="F6" s="136"/>
      <c r="G6" s="136"/>
      <c r="H6" s="137"/>
      <c r="I6" s="72"/>
      <c r="J6" s="134" t="str">
        <f t="shared" ref="J6:J35" si="0">IF(OR($F6="",$I6=""),"",ROUND(F6*$I6/1000,1))</f>
        <v/>
      </c>
      <c r="K6" s="134" t="str">
        <f t="shared" ref="K6:K35" si="1">IF(OR($G6="",$I6=""),"",ROUND(G6*$I6/1000,1))</f>
        <v/>
      </c>
      <c r="L6" s="135" t="str">
        <f t="shared" ref="L6:L35" si="2">IF(OR($H6="",$I6=""),"",ROUND(H6*$I6/1000,2))</f>
        <v/>
      </c>
      <c r="M6" s="72"/>
      <c r="O6" s="104" t="str">
        <f t="shared" ref="O6:O35" si="3">IF(B6="","",B6)</f>
        <v/>
      </c>
      <c r="P6" s="93" t="str">
        <f t="shared" ref="P6:P35" si="4">IF(OR($F6="",$I6=""),"",ROUNDDOWN(J6/$I6*1000,1))</f>
        <v/>
      </c>
      <c r="Q6" s="93" t="str">
        <f t="shared" ref="Q6:Q35" si="5">IF(OR($G6="",$I6=""),"",ROUNDDOWN(K6/$I6*1000,1))</f>
        <v/>
      </c>
      <c r="R6" s="93" t="str">
        <f t="shared" ref="R6:R35" si="6">IF(OR($H6="",$I6=""),"",ROUNDDOWN(L6/$I6*1000,2))</f>
        <v/>
      </c>
    </row>
    <row r="7" spans="1:23" ht="22.5" customHeight="1" x14ac:dyDescent="0.15">
      <c r="A7" s="1"/>
      <c r="B7" s="119"/>
      <c r="C7" s="120"/>
      <c r="D7" s="120"/>
      <c r="E7" s="121"/>
      <c r="F7" s="136"/>
      <c r="G7" s="136"/>
      <c r="H7" s="137"/>
      <c r="I7" s="72"/>
      <c r="J7" s="134" t="str">
        <f t="shared" si="0"/>
        <v/>
      </c>
      <c r="K7" s="134" t="str">
        <f t="shared" si="1"/>
        <v/>
      </c>
      <c r="L7" s="135" t="str">
        <f t="shared" si="2"/>
        <v/>
      </c>
      <c r="M7" s="72"/>
      <c r="O7" s="104" t="str">
        <f t="shared" si="3"/>
        <v/>
      </c>
      <c r="P7" s="93" t="str">
        <f t="shared" si="4"/>
        <v/>
      </c>
      <c r="Q7" s="93" t="str">
        <f t="shared" si="5"/>
        <v/>
      </c>
      <c r="R7" s="93" t="str">
        <f t="shared" si="6"/>
        <v/>
      </c>
    </row>
    <row r="8" spans="1:23" ht="22.5" customHeight="1" x14ac:dyDescent="0.15">
      <c r="A8" s="1"/>
      <c r="B8" s="119"/>
      <c r="C8" s="120"/>
      <c r="D8" s="120"/>
      <c r="E8" s="121"/>
      <c r="F8" s="136"/>
      <c r="G8" s="136"/>
      <c r="H8" s="137"/>
      <c r="I8" s="72"/>
      <c r="J8" s="134" t="str">
        <f t="shared" si="0"/>
        <v/>
      </c>
      <c r="K8" s="134" t="str">
        <f t="shared" si="1"/>
        <v/>
      </c>
      <c r="L8" s="135" t="str">
        <f t="shared" si="2"/>
        <v/>
      </c>
      <c r="M8" s="72"/>
      <c r="O8" s="104" t="str">
        <f t="shared" si="3"/>
        <v/>
      </c>
      <c r="P8" s="93" t="str">
        <f t="shared" si="4"/>
        <v/>
      </c>
      <c r="Q8" s="93" t="str">
        <f t="shared" si="5"/>
        <v/>
      </c>
      <c r="R8" s="93" t="str">
        <f t="shared" si="6"/>
        <v/>
      </c>
    </row>
    <row r="9" spans="1:23" ht="22.5" customHeight="1" x14ac:dyDescent="0.15">
      <c r="A9" s="1"/>
      <c r="B9" s="119"/>
      <c r="C9" s="120"/>
      <c r="D9" s="120"/>
      <c r="E9" s="121"/>
      <c r="F9" s="136"/>
      <c r="G9" s="136"/>
      <c r="H9" s="137"/>
      <c r="I9" s="72"/>
      <c r="J9" s="134" t="str">
        <f t="shared" si="0"/>
        <v/>
      </c>
      <c r="K9" s="134" t="str">
        <f t="shared" si="1"/>
        <v/>
      </c>
      <c r="L9" s="135" t="str">
        <f t="shared" si="2"/>
        <v/>
      </c>
      <c r="M9" s="72"/>
      <c r="O9" s="104" t="str">
        <f t="shared" si="3"/>
        <v/>
      </c>
      <c r="P9" s="93" t="str">
        <f t="shared" si="4"/>
        <v/>
      </c>
      <c r="Q9" s="93" t="str">
        <f t="shared" si="5"/>
        <v/>
      </c>
      <c r="R9" s="93" t="str">
        <f t="shared" si="6"/>
        <v/>
      </c>
    </row>
    <row r="10" spans="1:23" ht="22.5" customHeight="1" x14ac:dyDescent="0.15">
      <c r="A10" s="1"/>
      <c r="B10" s="119"/>
      <c r="C10" s="120"/>
      <c r="D10" s="120"/>
      <c r="E10" s="121"/>
      <c r="F10" s="136"/>
      <c r="G10" s="136"/>
      <c r="H10" s="137"/>
      <c r="I10" s="72"/>
      <c r="J10" s="134" t="str">
        <f t="shared" si="0"/>
        <v/>
      </c>
      <c r="K10" s="134" t="str">
        <f t="shared" si="1"/>
        <v/>
      </c>
      <c r="L10" s="135" t="str">
        <f t="shared" si="2"/>
        <v/>
      </c>
      <c r="M10" s="72"/>
      <c r="O10" s="104" t="str">
        <f t="shared" si="3"/>
        <v/>
      </c>
      <c r="P10" s="93" t="str">
        <f t="shared" si="4"/>
        <v/>
      </c>
      <c r="Q10" s="93" t="str">
        <f t="shared" si="5"/>
        <v/>
      </c>
      <c r="R10" s="93" t="str">
        <f t="shared" si="6"/>
        <v/>
      </c>
    </row>
    <row r="11" spans="1:23" ht="22.5" customHeight="1" x14ac:dyDescent="0.15">
      <c r="A11" s="1"/>
      <c r="B11" s="119"/>
      <c r="C11" s="120"/>
      <c r="D11" s="120"/>
      <c r="E11" s="120"/>
      <c r="F11" s="136"/>
      <c r="G11" s="136"/>
      <c r="H11" s="137"/>
      <c r="I11" s="72"/>
      <c r="J11" s="134" t="str">
        <f t="shared" si="0"/>
        <v/>
      </c>
      <c r="K11" s="134" t="str">
        <f t="shared" si="1"/>
        <v/>
      </c>
      <c r="L11" s="135" t="str">
        <f t="shared" si="2"/>
        <v/>
      </c>
      <c r="M11" s="72"/>
      <c r="O11" s="104" t="str">
        <f t="shared" si="3"/>
        <v/>
      </c>
      <c r="P11" s="93" t="str">
        <f t="shared" si="4"/>
        <v/>
      </c>
      <c r="Q11" s="93" t="str">
        <f t="shared" si="5"/>
        <v/>
      </c>
      <c r="R11" s="93" t="str">
        <f t="shared" si="6"/>
        <v/>
      </c>
    </row>
    <row r="12" spans="1:23" ht="22.5" customHeight="1" x14ac:dyDescent="0.15">
      <c r="A12" s="1"/>
      <c r="B12" s="119"/>
      <c r="C12" s="120"/>
      <c r="D12" s="120"/>
      <c r="E12" s="120"/>
      <c r="F12" s="136"/>
      <c r="G12" s="136"/>
      <c r="H12" s="137"/>
      <c r="I12" s="72"/>
      <c r="J12" s="134" t="str">
        <f t="shared" si="0"/>
        <v/>
      </c>
      <c r="K12" s="134" t="str">
        <f t="shared" si="1"/>
        <v/>
      </c>
      <c r="L12" s="135" t="str">
        <f t="shared" si="2"/>
        <v/>
      </c>
      <c r="M12" s="72"/>
      <c r="O12" s="104" t="str">
        <f t="shared" si="3"/>
        <v/>
      </c>
      <c r="P12" s="93" t="str">
        <f t="shared" si="4"/>
        <v/>
      </c>
      <c r="Q12" s="93" t="str">
        <f t="shared" si="5"/>
        <v/>
      </c>
      <c r="R12" s="93" t="str">
        <f t="shared" si="6"/>
        <v/>
      </c>
    </row>
    <row r="13" spans="1:23" ht="22.5" customHeight="1" x14ac:dyDescent="0.15">
      <c r="A13" s="1"/>
      <c r="B13" s="119"/>
      <c r="C13" s="120"/>
      <c r="D13" s="120"/>
      <c r="E13" s="120"/>
      <c r="F13" s="136"/>
      <c r="G13" s="136"/>
      <c r="H13" s="137"/>
      <c r="I13" s="72"/>
      <c r="J13" s="134" t="str">
        <f t="shared" si="0"/>
        <v/>
      </c>
      <c r="K13" s="134" t="str">
        <f t="shared" si="1"/>
        <v/>
      </c>
      <c r="L13" s="135" t="str">
        <f t="shared" si="2"/>
        <v/>
      </c>
      <c r="M13" s="72"/>
      <c r="O13" s="104" t="str">
        <f t="shared" si="3"/>
        <v/>
      </c>
      <c r="P13" s="93" t="str">
        <f t="shared" si="4"/>
        <v/>
      </c>
      <c r="Q13" s="93" t="str">
        <f t="shared" si="5"/>
        <v/>
      </c>
      <c r="R13" s="93" t="str">
        <f t="shared" si="6"/>
        <v/>
      </c>
    </row>
    <row r="14" spans="1:23" ht="22.5" customHeight="1" x14ac:dyDescent="0.15">
      <c r="A14" s="1"/>
      <c r="B14" s="119"/>
      <c r="C14" s="120"/>
      <c r="D14" s="120"/>
      <c r="E14" s="120"/>
      <c r="F14" s="136"/>
      <c r="G14" s="136"/>
      <c r="H14" s="137"/>
      <c r="I14" s="72"/>
      <c r="J14" s="134" t="str">
        <f t="shared" si="0"/>
        <v/>
      </c>
      <c r="K14" s="134" t="str">
        <f t="shared" si="1"/>
        <v/>
      </c>
      <c r="L14" s="135" t="str">
        <f t="shared" si="2"/>
        <v/>
      </c>
      <c r="M14" s="72"/>
      <c r="O14" s="104" t="str">
        <f t="shared" si="3"/>
        <v/>
      </c>
      <c r="P14" s="93" t="str">
        <f t="shared" si="4"/>
        <v/>
      </c>
      <c r="Q14" s="93" t="str">
        <f t="shared" si="5"/>
        <v/>
      </c>
      <c r="R14" s="93" t="str">
        <f t="shared" si="6"/>
        <v/>
      </c>
    </row>
    <row r="15" spans="1:23" ht="22.5" customHeight="1" x14ac:dyDescent="0.15">
      <c r="A15" s="1"/>
      <c r="B15" s="119"/>
      <c r="C15" s="120"/>
      <c r="D15" s="120"/>
      <c r="E15" s="120"/>
      <c r="F15" s="136"/>
      <c r="G15" s="136"/>
      <c r="H15" s="137"/>
      <c r="I15" s="72"/>
      <c r="J15" s="134" t="str">
        <f t="shared" si="0"/>
        <v/>
      </c>
      <c r="K15" s="134" t="str">
        <f t="shared" si="1"/>
        <v/>
      </c>
      <c r="L15" s="135" t="str">
        <f t="shared" si="2"/>
        <v/>
      </c>
      <c r="M15" s="72"/>
      <c r="O15" s="104" t="str">
        <f t="shared" si="3"/>
        <v/>
      </c>
      <c r="P15" s="93" t="str">
        <f t="shared" si="4"/>
        <v/>
      </c>
      <c r="Q15" s="93" t="str">
        <f t="shared" si="5"/>
        <v/>
      </c>
      <c r="R15" s="93" t="str">
        <f t="shared" si="6"/>
        <v/>
      </c>
    </row>
    <row r="16" spans="1:23" ht="22.5" customHeight="1" x14ac:dyDescent="0.15">
      <c r="A16" s="1"/>
      <c r="B16" s="119"/>
      <c r="C16" s="120"/>
      <c r="D16" s="120"/>
      <c r="E16" s="120"/>
      <c r="F16" s="136"/>
      <c r="G16" s="136"/>
      <c r="H16" s="137"/>
      <c r="I16" s="72"/>
      <c r="J16" s="134" t="str">
        <f t="shared" si="0"/>
        <v/>
      </c>
      <c r="K16" s="134" t="str">
        <f t="shared" si="1"/>
        <v/>
      </c>
      <c r="L16" s="135" t="str">
        <f t="shared" si="2"/>
        <v/>
      </c>
      <c r="M16" s="72"/>
      <c r="O16" s="104" t="str">
        <f t="shared" si="3"/>
        <v/>
      </c>
      <c r="P16" s="93" t="str">
        <f t="shared" si="4"/>
        <v/>
      </c>
      <c r="Q16" s="93" t="str">
        <f t="shared" si="5"/>
        <v/>
      </c>
      <c r="R16" s="93" t="str">
        <f t="shared" si="6"/>
        <v/>
      </c>
    </row>
    <row r="17" spans="1:18" ht="22.5" customHeight="1" x14ac:dyDescent="0.15">
      <c r="A17" s="1"/>
      <c r="B17" s="119"/>
      <c r="C17" s="120"/>
      <c r="D17" s="120"/>
      <c r="E17" s="120"/>
      <c r="F17" s="136"/>
      <c r="G17" s="136"/>
      <c r="H17" s="137"/>
      <c r="I17" s="72"/>
      <c r="J17" s="134" t="str">
        <f t="shared" si="0"/>
        <v/>
      </c>
      <c r="K17" s="134" t="str">
        <f t="shared" si="1"/>
        <v/>
      </c>
      <c r="L17" s="135" t="str">
        <f t="shared" si="2"/>
        <v/>
      </c>
      <c r="M17" s="72"/>
      <c r="O17" s="104" t="str">
        <f t="shared" si="3"/>
        <v/>
      </c>
      <c r="P17" s="93" t="str">
        <f t="shared" si="4"/>
        <v/>
      </c>
      <c r="Q17" s="93" t="str">
        <f t="shared" si="5"/>
        <v/>
      </c>
      <c r="R17" s="93" t="str">
        <f t="shared" si="6"/>
        <v/>
      </c>
    </row>
    <row r="18" spans="1:18" ht="22.5" customHeight="1" x14ac:dyDescent="0.15">
      <c r="A18" s="1"/>
      <c r="B18" s="119"/>
      <c r="C18" s="120"/>
      <c r="D18" s="120"/>
      <c r="E18" s="120"/>
      <c r="F18" s="136"/>
      <c r="G18" s="136"/>
      <c r="H18" s="137"/>
      <c r="I18" s="72"/>
      <c r="J18" s="134" t="str">
        <f t="shared" si="0"/>
        <v/>
      </c>
      <c r="K18" s="134" t="str">
        <f t="shared" si="1"/>
        <v/>
      </c>
      <c r="L18" s="135" t="str">
        <f t="shared" si="2"/>
        <v/>
      </c>
      <c r="M18" s="72"/>
      <c r="O18" s="104" t="str">
        <f t="shared" si="3"/>
        <v/>
      </c>
      <c r="P18" s="93" t="str">
        <f t="shared" si="4"/>
        <v/>
      </c>
      <c r="Q18" s="93" t="str">
        <f t="shared" si="5"/>
        <v/>
      </c>
      <c r="R18" s="93" t="str">
        <f t="shared" si="6"/>
        <v/>
      </c>
    </row>
    <row r="19" spans="1:18" ht="22.5" customHeight="1" x14ac:dyDescent="0.15">
      <c r="A19" s="1"/>
      <c r="B19" s="119"/>
      <c r="C19" s="120"/>
      <c r="D19" s="120"/>
      <c r="E19" s="120"/>
      <c r="F19" s="136"/>
      <c r="G19" s="136"/>
      <c r="H19" s="137"/>
      <c r="I19" s="72"/>
      <c r="J19" s="134" t="str">
        <f t="shared" si="0"/>
        <v/>
      </c>
      <c r="K19" s="134" t="str">
        <f t="shared" si="1"/>
        <v/>
      </c>
      <c r="L19" s="135" t="str">
        <f t="shared" si="2"/>
        <v/>
      </c>
      <c r="M19" s="72"/>
      <c r="O19" s="104" t="str">
        <f t="shared" si="3"/>
        <v/>
      </c>
      <c r="P19" s="93" t="str">
        <f t="shared" si="4"/>
        <v/>
      </c>
      <c r="Q19" s="93" t="str">
        <f t="shared" si="5"/>
        <v/>
      </c>
      <c r="R19" s="93" t="str">
        <f t="shared" si="6"/>
        <v/>
      </c>
    </row>
    <row r="20" spans="1:18" ht="22.5" customHeight="1" x14ac:dyDescent="0.15">
      <c r="A20" s="1"/>
      <c r="B20" s="119"/>
      <c r="C20" s="120"/>
      <c r="D20" s="120"/>
      <c r="E20" s="120"/>
      <c r="F20" s="136"/>
      <c r="G20" s="136"/>
      <c r="H20" s="137"/>
      <c r="I20" s="72"/>
      <c r="J20" s="134" t="str">
        <f t="shared" si="0"/>
        <v/>
      </c>
      <c r="K20" s="134" t="str">
        <f t="shared" si="1"/>
        <v/>
      </c>
      <c r="L20" s="135" t="str">
        <f t="shared" si="2"/>
        <v/>
      </c>
      <c r="M20" s="72"/>
      <c r="O20" s="104" t="str">
        <f t="shared" si="3"/>
        <v/>
      </c>
      <c r="P20" s="93" t="str">
        <f t="shared" si="4"/>
        <v/>
      </c>
      <c r="Q20" s="93" t="str">
        <f t="shared" si="5"/>
        <v/>
      </c>
      <c r="R20" s="93" t="str">
        <f t="shared" si="6"/>
        <v/>
      </c>
    </row>
    <row r="21" spans="1:18" ht="22.5" customHeight="1" x14ac:dyDescent="0.15">
      <c r="A21" s="1"/>
      <c r="B21" s="119"/>
      <c r="C21" s="120"/>
      <c r="D21" s="120"/>
      <c r="E21" s="120"/>
      <c r="F21" s="136"/>
      <c r="G21" s="136"/>
      <c r="H21" s="137"/>
      <c r="I21" s="72"/>
      <c r="J21" s="134" t="str">
        <f t="shared" si="0"/>
        <v/>
      </c>
      <c r="K21" s="134" t="str">
        <f t="shared" si="1"/>
        <v/>
      </c>
      <c r="L21" s="135" t="str">
        <f t="shared" si="2"/>
        <v/>
      </c>
      <c r="M21" s="72"/>
      <c r="O21" s="104" t="str">
        <f t="shared" si="3"/>
        <v/>
      </c>
      <c r="P21" s="93" t="str">
        <f t="shared" si="4"/>
        <v/>
      </c>
      <c r="Q21" s="93" t="str">
        <f t="shared" si="5"/>
        <v/>
      </c>
      <c r="R21" s="93" t="str">
        <f t="shared" si="6"/>
        <v/>
      </c>
    </row>
    <row r="22" spans="1:18" ht="22.5" customHeight="1" x14ac:dyDescent="0.15">
      <c r="A22" s="1"/>
      <c r="B22" s="119"/>
      <c r="C22" s="120"/>
      <c r="D22" s="120"/>
      <c r="E22" s="120"/>
      <c r="F22" s="136"/>
      <c r="G22" s="136"/>
      <c r="H22" s="137"/>
      <c r="I22" s="72"/>
      <c r="J22" s="134" t="str">
        <f t="shared" si="0"/>
        <v/>
      </c>
      <c r="K22" s="134" t="str">
        <f t="shared" si="1"/>
        <v/>
      </c>
      <c r="L22" s="135" t="str">
        <f t="shared" si="2"/>
        <v/>
      </c>
      <c r="M22" s="72"/>
      <c r="O22" s="104" t="str">
        <f t="shared" si="3"/>
        <v/>
      </c>
      <c r="P22" s="93" t="str">
        <f t="shared" si="4"/>
        <v/>
      </c>
      <c r="Q22" s="93" t="str">
        <f t="shared" si="5"/>
        <v/>
      </c>
      <c r="R22" s="93" t="str">
        <f t="shared" si="6"/>
        <v/>
      </c>
    </row>
    <row r="23" spans="1:18" ht="22.5" customHeight="1" x14ac:dyDescent="0.15">
      <c r="A23" s="1"/>
      <c r="B23" s="119"/>
      <c r="C23" s="120"/>
      <c r="D23" s="120"/>
      <c r="E23" s="120"/>
      <c r="F23" s="136"/>
      <c r="G23" s="136"/>
      <c r="H23" s="137"/>
      <c r="I23" s="72"/>
      <c r="J23" s="134" t="str">
        <f t="shared" si="0"/>
        <v/>
      </c>
      <c r="K23" s="134" t="str">
        <f t="shared" si="1"/>
        <v/>
      </c>
      <c r="L23" s="135" t="str">
        <f t="shared" si="2"/>
        <v/>
      </c>
      <c r="M23" s="72"/>
      <c r="O23" s="104" t="str">
        <f t="shared" si="3"/>
        <v/>
      </c>
      <c r="P23" s="93" t="str">
        <f t="shared" si="4"/>
        <v/>
      </c>
      <c r="Q23" s="93" t="str">
        <f t="shared" si="5"/>
        <v/>
      </c>
      <c r="R23" s="93" t="str">
        <f t="shared" si="6"/>
        <v/>
      </c>
    </row>
    <row r="24" spans="1:18" ht="22.5" customHeight="1" x14ac:dyDescent="0.15">
      <c r="A24" s="1"/>
      <c r="B24" s="119"/>
      <c r="C24" s="120"/>
      <c r="D24" s="120"/>
      <c r="E24" s="120"/>
      <c r="F24" s="136"/>
      <c r="G24" s="136"/>
      <c r="H24" s="137"/>
      <c r="I24" s="72"/>
      <c r="J24" s="134" t="str">
        <f t="shared" si="0"/>
        <v/>
      </c>
      <c r="K24" s="134" t="str">
        <f t="shared" si="1"/>
        <v/>
      </c>
      <c r="L24" s="135" t="str">
        <f t="shared" si="2"/>
        <v/>
      </c>
      <c r="M24" s="72"/>
      <c r="O24" s="104" t="str">
        <f t="shared" si="3"/>
        <v/>
      </c>
      <c r="P24" s="93" t="str">
        <f t="shared" si="4"/>
        <v/>
      </c>
      <c r="Q24" s="93" t="str">
        <f t="shared" si="5"/>
        <v/>
      </c>
      <c r="R24" s="93" t="str">
        <f t="shared" si="6"/>
        <v/>
      </c>
    </row>
    <row r="25" spans="1:18" ht="22.5" customHeight="1" x14ac:dyDescent="0.15">
      <c r="A25" s="1"/>
      <c r="B25" s="119"/>
      <c r="C25" s="120"/>
      <c r="D25" s="120"/>
      <c r="E25" s="120"/>
      <c r="F25" s="136"/>
      <c r="G25" s="136"/>
      <c r="H25" s="137"/>
      <c r="I25" s="72"/>
      <c r="J25" s="134" t="str">
        <f t="shared" si="0"/>
        <v/>
      </c>
      <c r="K25" s="134" t="str">
        <f t="shared" si="1"/>
        <v/>
      </c>
      <c r="L25" s="135" t="str">
        <f t="shared" si="2"/>
        <v/>
      </c>
      <c r="M25" s="72"/>
      <c r="O25" s="104" t="str">
        <f t="shared" si="3"/>
        <v/>
      </c>
      <c r="P25" s="93" t="str">
        <f t="shared" si="4"/>
        <v/>
      </c>
      <c r="Q25" s="93" t="str">
        <f t="shared" si="5"/>
        <v/>
      </c>
      <c r="R25" s="93" t="str">
        <f t="shared" si="6"/>
        <v/>
      </c>
    </row>
    <row r="26" spans="1:18" ht="22.5" customHeight="1" x14ac:dyDescent="0.15">
      <c r="A26" s="1"/>
      <c r="B26" s="119"/>
      <c r="C26" s="120"/>
      <c r="D26" s="120"/>
      <c r="E26" s="120"/>
      <c r="F26" s="136"/>
      <c r="G26" s="136"/>
      <c r="H26" s="137"/>
      <c r="I26" s="72"/>
      <c r="J26" s="134" t="str">
        <f t="shared" si="0"/>
        <v/>
      </c>
      <c r="K26" s="134" t="str">
        <f t="shared" si="1"/>
        <v/>
      </c>
      <c r="L26" s="135" t="str">
        <f t="shared" si="2"/>
        <v/>
      </c>
      <c r="M26" s="72"/>
      <c r="O26" s="104" t="str">
        <f t="shared" si="3"/>
        <v/>
      </c>
      <c r="P26" s="93" t="str">
        <f t="shared" si="4"/>
        <v/>
      </c>
      <c r="Q26" s="93" t="str">
        <f t="shared" si="5"/>
        <v/>
      </c>
      <c r="R26" s="93" t="str">
        <f t="shared" si="6"/>
        <v/>
      </c>
    </row>
    <row r="27" spans="1:18" ht="22.5" customHeight="1" x14ac:dyDescent="0.15">
      <c r="A27" s="1"/>
      <c r="B27" s="119"/>
      <c r="C27" s="120"/>
      <c r="D27" s="120"/>
      <c r="E27" s="120"/>
      <c r="F27" s="136"/>
      <c r="G27" s="136"/>
      <c r="H27" s="137"/>
      <c r="I27" s="72"/>
      <c r="J27" s="134" t="str">
        <f t="shared" si="0"/>
        <v/>
      </c>
      <c r="K27" s="134" t="str">
        <f t="shared" si="1"/>
        <v/>
      </c>
      <c r="L27" s="135" t="str">
        <f t="shared" si="2"/>
        <v/>
      </c>
      <c r="M27" s="72"/>
      <c r="O27" s="104" t="str">
        <f t="shared" si="3"/>
        <v/>
      </c>
      <c r="P27" s="93" t="str">
        <f t="shared" si="4"/>
        <v/>
      </c>
      <c r="Q27" s="93" t="str">
        <f t="shared" si="5"/>
        <v/>
      </c>
      <c r="R27" s="93" t="str">
        <f t="shared" si="6"/>
        <v/>
      </c>
    </row>
    <row r="28" spans="1:18" ht="22.5" customHeight="1" x14ac:dyDescent="0.15">
      <c r="A28" s="1"/>
      <c r="B28" s="119"/>
      <c r="C28" s="120"/>
      <c r="D28" s="120"/>
      <c r="E28" s="120"/>
      <c r="F28" s="136"/>
      <c r="G28" s="136"/>
      <c r="H28" s="137"/>
      <c r="I28" s="72"/>
      <c r="J28" s="134" t="str">
        <f t="shared" si="0"/>
        <v/>
      </c>
      <c r="K28" s="134" t="str">
        <f t="shared" si="1"/>
        <v/>
      </c>
      <c r="L28" s="135" t="str">
        <f t="shared" si="2"/>
        <v/>
      </c>
      <c r="M28" s="72"/>
      <c r="O28" s="104" t="str">
        <f t="shared" si="3"/>
        <v/>
      </c>
      <c r="P28" s="93" t="str">
        <f t="shared" si="4"/>
        <v/>
      </c>
      <c r="Q28" s="93" t="str">
        <f t="shared" si="5"/>
        <v/>
      </c>
      <c r="R28" s="93" t="str">
        <f t="shared" si="6"/>
        <v/>
      </c>
    </row>
    <row r="29" spans="1:18" ht="22.5" customHeight="1" x14ac:dyDescent="0.15">
      <c r="A29" s="1"/>
      <c r="B29" s="119"/>
      <c r="C29" s="120"/>
      <c r="D29" s="120"/>
      <c r="E29" s="120"/>
      <c r="F29" s="136"/>
      <c r="G29" s="136"/>
      <c r="H29" s="137"/>
      <c r="I29" s="72"/>
      <c r="J29" s="134" t="str">
        <f t="shared" si="0"/>
        <v/>
      </c>
      <c r="K29" s="134" t="str">
        <f t="shared" si="1"/>
        <v/>
      </c>
      <c r="L29" s="135" t="str">
        <f t="shared" si="2"/>
        <v/>
      </c>
      <c r="M29" s="72"/>
      <c r="O29" s="104" t="str">
        <f t="shared" si="3"/>
        <v/>
      </c>
      <c r="P29" s="93" t="str">
        <f t="shared" si="4"/>
        <v/>
      </c>
      <c r="Q29" s="93" t="str">
        <f t="shared" si="5"/>
        <v/>
      </c>
      <c r="R29" s="93" t="str">
        <f t="shared" si="6"/>
        <v/>
      </c>
    </row>
    <row r="30" spans="1:18" ht="22.5" customHeight="1" x14ac:dyDescent="0.15">
      <c r="A30" s="1"/>
      <c r="B30" s="119"/>
      <c r="C30" s="120"/>
      <c r="D30" s="120"/>
      <c r="E30" s="120"/>
      <c r="F30" s="136"/>
      <c r="G30" s="136"/>
      <c r="H30" s="137"/>
      <c r="I30" s="72"/>
      <c r="J30" s="134" t="str">
        <f t="shared" si="0"/>
        <v/>
      </c>
      <c r="K30" s="134" t="str">
        <f t="shared" si="1"/>
        <v/>
      </c>
      <c r="L30" s="135" t="str">
        <f t="shared" si="2"/>
        <v/>
      </c>
      <c r="M30" s="72"/>
      <c r="O30" s="104" t="str">
        <f t="shared" si="3"/>
        <v/>
      </c>
      <c r="P30" s="93" t="str">
        <f t="shared" si="4"/>
        <v/>
      </c>
      <c r="Q30" s="93" t="str">
        <f t="shared" si="5"/>
        <v/>
      </c>
      <c r="R30" s="93" t="str">
        <f t="shared" si="6"/>
        <v/>
      </c>
    </row>
    <row r="31" spans="1:18" ht="22.5" customHeight="1" x14ac:dyDescent="0.15">
      <c r="A31" s="1"/>
      <c r="B31" s="119"/>
      <c r="C31" s="120"/>
      <c r="D31" s="120"/>
      <c r="E31" s="120"/>
      <c r="F31" s="136"/>
      <c r="G31" s="136"/>
      <c r="H31" s="137"/>
      <c r="I31" s="72"/>
      <c r="J31" s="134" t="str">
        <f t="shared" si="0"/>
        <v/>
      </c>
      <c r="K31" s="134" t="str">
        <f t="shared" si="1"/>
        <v/>
      </c>
      <c r="L31" s="135" t="str">
        <f t="shared" si="2"/>
        <v/>
      </c>
      <c r="M31" s="72"/>
      <c r="O31" s="104" t="str">
        <f t="shared" si="3"/>
        <v/>
      </c>
      <c r="P31" s="93" t="str">
        <f t="shared" si="4"/>
        <v/>
      </c>
      <c r="Q31" s="93" t="str">
        <f t="shared" si="5"/>
        <v/>
      </c>
      <c r="R31" s="93" t="str">
        <f t="shared" si="6"/>
        <v/>
      </c>
    </row>
    <row r="32" spans="1:18" ht="22.5" customHeight="1" x14ac:dyDescent="0.15">
      <c r="A32" s="1"/>
      <c r="B32" s="119"/>
      <c r="C32" s="120"/>
      <c r="D32" s="120"/>
      <c r="E32" s="120"/>
      <c r="F32" s="136"/>
      <c r="G32" s="136"/>
      <c r="H32" s="137"/>
      <c r="I32" s="72"/>
      <c r="J32" s="134" t="str">
        <f t="shared" si="0"/>
        <v/>
      </c>
      <c r="K32" s="134" t="str">
        <f t="shared" si="1"/>
        <v/>
      </c>
      <c r="L32" s="135" t="str">
        <f t="shared" si="2"/>
        <v/>
      </c>
      <c r="M32" s="72"/>
      <c r="O32" s="104" t="str">
        <f t="shared" si="3"/>
        <v/>
      </c>
      <c r="P32" s="93" t="str">
        <f t="shared" si="4"/>
        <v/>
      </c>
      <c r="Q32" s="93" t="str">
        <f t="shared" si="5"/>
        <v/>
      </c>
      <c r="R32" s="93" t="str">
        <f t="shared" si="6"/>
        <v/>
      </c>
    </row>
    <row r="33" spans="1:18" ht="22.5" customHeight="1" x14ac:dyDescent="0.15">
      <c r="A33" s="1"/>
      <c r="B33" s="119"/>
      <c r="C33" s="120"/>
      <c r="D33" s="120"/>
      <c r="E33" s="120"/>
      <c r="F33" s="136"/>
      <c r="G33" s="136"/>
      <c r="H33" s="137"/>
      <c r="I33" s="72"/>
      <c r="J33" s="134" t="str">
        <f t="shared" si="0"/>
        <v/>
      </c>
      <c r="K33" s="134" t="str">
        <f t="shared" si="1"/>
        <v/>
      </c>
      <c r="L33" s="135" t="str">
        <f t="shared" si="2"/>
        <v/>
      </c>
      <c r="M33" s="72"/>
      <c r="O33" s="104" t="str">
        <f t="shared" si="3"/>
        <v/>
      </c>
      <c r="P33" s="93" t="str">
        <f t="shared" si="4"/>
        <v/>
      </c>
      <c r="Q33" s="93" t="str">
        <f t="shared" si="5"/>
        <v/>
      </c>
      <c r="R33" s="93" t="str">
        <f t="shared" si="6"/>
        <v/>
      </c>
    </row>
    <row r="34" spans="1:18" ht="22.5" customHeight="1" x14ac:dyDescent="0.15">
      <c r="A34" s="1"/>
      <c r="B34" s="119"/>
      <c r="C34" s="120"/>
      <c r="D34" s="120"/>
      <c r="E34" s="120"/>
      <c r="F34" s="136"/>
      <c r="G34" s="136"/>
      <c r="H34" s="137"/>
      <c r="I34" s="72"/>
      <c r="J34" s="134" t="str">
        <f t="shared" si="0"/>
        <v/>
      </c>
      <c r="K34" s="134" t="str">
        <f t="shared" si="1"/>
        <v/>
      </c>
      <c r="L34" s="135" t="str">
        <f t="shared" si="2"/>
        <v/>
      </c>
      <c r="M34" s="72"/>
      <c r="O34" s="104" t="str">
        <f t="shared" si="3"/>
        <v/>
      </c>
      <c r="P34" s="93" t="str">
        <f t="shared" si="4"/>
        <v/>
      </c>
      <c r="Q34" s="93" t="str">
        <f t="shared" si="5"/>
        <v/>
      </c>
      <c r="R34" s="93" t="str">
        <f t="shared" si="6"/>
        <v/>
      </c>
    </row>
    <row r="35" spans="1:18" ht="22.5" customHeight="1" x14ac:dyDescent="0.15">
      <c r="A35" s="1"/>
      <c r="B35" s="119"/>
      <c r="C35" s="120"/>
      <c r="D35" s="120"/>
      <c r="E35" s="120"/>
      <c r="F35" s="136"/>
      <c r="G35" s="136"/>
      <c r="H35" s="137"/>
      <c r="I35" s="72"/>
      <c r="J35" s="134" t="str">
        <f t="shared" si="0"/>
        <v/>
      </c>
      <c r="K35" s="134" t="str">
        <f t="shared" si="1"/>
        <v/>
      </c>
      <c r="L35" s="135" t="str">
        <f t="shared" si="2"/>
        <v/>
      </c>
      <c r="M35" s="72"/>
      <c r="O35" s="104" t="str">
        <f t="shared" si="3"/>
        <v/>
      </c>
      <c r="P35" s="93" t="str">
        <f t="shared" si="4"/>
        <v/>
      </c>
      <c r="Q35" s="93" t="str">
        <f t="shared" si="5"/>
        <v/>
      </c>
      <c r="R35" s="93" t="str">
        <f t="shared" si="6"/>
        <v/>
      </c>
    </row>
    <row r="36" spans="1:18" ht="18" customHeight="1" x14ac:dyDescent="0.15">
      <c r="A36" s="1"/>
      <c r="B36" s="35" t="s">
        <v>23</v>
      </c>
      <c r="C36" s="35" t="s">
        <v>19</v>
      </c>
      <c r="D36" s="35"/>
      <c r="E36" s="35"/>
      <c r="F36" s="75"/>
      <c r="G36" s="75"/>
      <c r="H36" s="76"/>
      <c r="I36" s="35"/>
      <c r="J36" s="75"/>
      <c r="K36" s="75"/>
      <c r="L36" s="76"/>
      <c r="M36" s="35"/>
    </row>
    <row r="37" spans="1:18" ht="18" customHeight="1" x14ac:dyDescent="0.15">
      <c r="A37" s="1"/>
      <c r="B37" s="37"/>
      <c r="C37" s="37"/>
      <c r="D37" s="37"/>
      <c r="E37" s="37"/>
      <c r="F37" s="77"/>
      <c r="G37" s="77"/>
      <c r="H37" s="78"/>
      <c r="I37" s="37"/>
      <c r="J37" s="77"/>
      <c r="K37" s="77"/>
      <c r="L37" s="78"/>
      <c r="M37" s="37"/>
    </row>
    <row r="38" spans="1:18" ht="18" hidden="1" customHeight="1" x14ac:dyDescent="0.15">
      <c r="A38" s="1"/>
      <c r="B38" s="79" t="s">
        <v>24</v>
      </c>
      <c r="C38" s="79"/>
      <c r="D38" s="79"/>
      <c r="E38" s="79"/>
      <c r="F38" s="80"/>
      <c r="G38" s="80"/>
      <c r="H38" s="81"/>
      <c r="I38" s="79"/>
      <c r="J38" s="80"/>
      <c r="K38" s="80"/>
      <c r="L38" s="81"/>
      <c r="M38" s="37"/>
    </row>
    <row r="39" spans="1:18" ht="18" hidden="1" customHeight="1" x14ac:dyDescent="0.15">
      <c r="A39" s="1"/>
      <c r="B39" s="82"/>
      <c r="C39" s="35"/>
      <c r="D39" s="35"/>
      <c r="E39" s="36"/>
      <c r="F39" s="317" t="s">
        <v>25</v>
      </c>
      <c r="G39" s="317"/>
      <c r="H39" s="317"/>
      <c r="I39" s="318" t="s">
        <v>7</v>
      </c>
      <c r="J39" s="317" t="s">
        <v>26</v>
      </c>
      <c r="K39" s="317"/>
      <c r="L39" s="317"/>
      <c r="M39" s="37"/>
      <c r="O39" s="316" t="s">
        <v>118</v>
      </c>
      <c r="P39" s="316"/>
      <c r="Q39" s="316"/>
      <c r="R39" s="316"/>
    </row>
    <row r="40" spans="1:18" ht="18" hidden="1" customHeight="1" x14ac:dyDescent="0.15">
      <c r="A40" s="1"/>
      <c r="B40" s="83"/>
      <c r="C40" s="37"/>
      <c r="D40" s="37"/>
      <c r="E40" s="38"/>
      <c r="F40" s="69" t="s">
        <v>11</v>
      </c>
      <c r="G40" s="69" t="s">
        <v>12</v>
      </c>
      <c r="H40" s="69" t="s">
        <v>13</v>
      </c>
      <c r="I40" s="319"/>
      <c r="J40" s="69" t="s">
        <v>11</v>
      </c>
      <c r="K40" s="69" t="s">
        <v>12</v>
      </c>
      <c r="L40" s="69" t="s">
        <v>13</v>
      </c>
      <c r="M40" s="37"/>
      <c r="O40" s="316" t="s">
        <v>119</v>
      </c>
      <c r="P40" s="316" t="s">
        <v>11</v>
      </c>
      <c r="Q40" s="316" t="s">
        <v>12</v>
      </c>
      <c r="R40" s="316" t="s">
        <v>13</v>
      </c>
    </row>
    <row r="41" spans="1:18" ht="18" hidden="1" customHeight="1" x14ac:dyDescent="0.15">
      <c r="A41" s="1"/>
      <c r="B41" s="84"/>
      <c r="C41" s="79"/>
      <c r="D41" s="79"/>
      <c r="E41" s="85"/>
      <c r="F41" s="92" t="s">
        <v>17</v>
      </c>
      <c r="G41" s="92" t="s">
        <v>17</v>
      </c>
      <c r="H41" s="92" t="s">
        <v>17</v>
      </c>
      <c r="I41" s="92" t="s">
        <v>88</v>
      </c>
      <c r="J41" s="92" t="s">
        <v>18</v>
      </c>
      <c r="K41" s="92" t="s">
        <v>18</v>
      </c>
      <c r="L41" s="92" t="s">
        <v>18</v>
      </c>
      <c r="M41" s="37"/>
      <c r="O41" s="316"/>
      <c r="P41" s="316"/>
      <c r="Q41" s="316"/>
      <c r="R41" s="316"/>
    </row>
    <row r="42" spans="1:18" ht="18" hidden="1" customHeight="1" x14ac:dyDescent="0.15">
      <c r="A42" s="1"/>
      <c r="B42" s="86" t="s">
        <v>20</v>
      </c>
      <c r="C42" s="2"/>
      <c r="D42" s="2"/>
      <c r="E42" s="3"/>
      <c r="F42" s="73" t="str">
        <f>IF(J42="","",ROUND(J42/$I42*1000,1))</f>
        <v/>
      </c>
      <c r="G42" s="73" t="str">
        <f>IF(K42="","",ROUND(K42/$I42*1000,1))</f>
        <v/>
      </c>
      <c r="H42" s="74" t="str">
        <f>IF(L42="","",ROUND(L42/$I42*1000,2))</f>
        <v/>
      </c>
      <c r="I42" s="87" t="str">
        <f>IF(COUNT(I5:I35)=0,"",ROUND(AVERAGE(I5:I35),0))</f>
        <v/>
      </c>
      <c r="J42" s="73" t="str">
        <f>IF(COUNT(J5:J35)=0,"",ROUNDDOWN(AVERAGE(J5:J35),1))</f>
        <v/>
      </c>
      <c r="K42" s="73" t="str">
        <f>IF(COUNT(K5:K35)=0,"",ROUNDDOWN(AVERAGE(K5:K35),1))</f>
        <v/>
      </c>
      <c r="L42" s="74" t="str">
        <f>IF(COUNT(L5:L35)=0,"",ROUNDDOWN(AVERAGE(L5:L35),2))</f>
        <v/>
      </c>
      <c r="M42" s="83"/>
      <c r="O42" s="316"/>
      <c r="P42" s="316"/>
      <c r="Q42" s="316"/>
      <c r="R42" s="316"/>
    </row>
    <row r="43" spans="1:18" ht="18" hidden="1" customHeight="1" x14ac:dyDescent="0.15">
      <c r="A43" s="1"/>
      <c r="B43" s="86" t="s">
        <v>21</v>
      </c>
      <c r="C43" s="2"/>
      <c r="D43" s="2"/>
      <c r="E43" s="3"/>
      <c r="F43" s="73" t="str">
        <f>IF(J43="","",MAX(P5:P35))</f>
        <v/>
      </c>
      <c r="G43" s="73" t="str">
        <f>IF(K43="","",MAX(Q5:Q35))</f>
        <v/>
      </c>
      <c r="H43" s="74" t="str">
        <f>IF(L43="","",MAX(R5:R35))</f>
        <v/>
      </c>
      <c r="I43" s="87" t="str">
        <f>IF(COUNT(I5:I35)=0,"",MAX(I5:I35))</f>
        <v/>
      </c>
      <c r="J43" s="73" t="str">
        <f>IF(COUNT(J5:J35)=0,"",MAX(J5:J35))</f>
        <v/>
      </c>
      <c r="K43" s="73" t="str">
        <f>IF(COUNT(K5:K35)=0,"",MAX(K5:K35))</f>
        <v/>
      </c>
      <c r="L43" s="74" t="str">
        <f>IF(COUNT(L5:L35)=0,"",MAX(L5:L35))</f>
        <v/>
      </c>
      <c r="M43" s="83"/>
      <c r="O43" s="98" t="str">
        <f>IF(I43="","",VLOOKUP(I43,I5:O35,7,FALSE))</f>
        <v/>
      </c>
      <c r="P43" s="98" t="str">
        <f>IF(J43="","",VLOOKUP(J43,J5:O35,6,FALSE))</f>
        <v/>
      </c>
      <c r="Q43" s="98" t="str">
        <f>IF(K43="","",VLOOKUP(K43,K5:O35,5,FALSE))</f>
        <v/>
      </c>
      <c r="R43" s="98" t="str">
        <f>IF(L43="","",VLOOKUP(L43,L5:O35,4,FALSE))</f>
        <v/>
      </c>
    </row>
    <row r="44" spans="1:18" ht="18" hidden="1" customHeight="1" x14ac:dyDescent="0.15">
      <c r="A44" s="1"/>
      <c r="B44" s="86" t="s">
        <v>22</v>
      </c>
      <c r="C44" s="2"/>
      <c r="D44" s="2"/>
      <c r="E44" s="3"/>
      <c r="F44" s="73" t="str">
        <f>IF(J44="","",MIN(P5:P35))</f>
        <v/>
      </c>
      <c r="G44" s="73" t="str">
        <f>IF(K44="","",MIN(Q5:Q35))</f>
        <v/>
      </c>
      <c r="H44" s="74" t="str">
        <f>IF(L44="","",MIN(R5:R35))</f>
        <v/>
      </c>
      <c r="I44" s="87" t="str">
        <f>IF(COUNT(I5:I35)=0,"",MIN(I5:I35))</f>
        <v/>
      </c>
      <c r="J44" s="73" t="str">
        <f>IF(COUNT(J5:J35)=0,"",MIN(J5:J35))</f>
        <v/>
      </c>
      <c r="K44" s="73" t="str">
        <f>IF(COUNT(K5:K35)=0,"",MIN(K5:K35))</f>
        <v/>
      </c>
      <c r="L44" s="74" t="str">
        <f>IF(COUNT(L5:L35)=0,"",MIN(L5:L35))</f>
        <v/>
      </c>
      <c r="M44" s="83"/>
    </row>
    <row r="45" spans="1:18" ht="15.95" hidden="1" customHeight="1" x14ac:dyDescent="0.15">
      <c r="B45" s="37"/>
      <c r="C45" s="88"/>
      <c r="D45" s="88"/>
      <c r="E45" s="88"/>
      <c r="F45" s="88"/>
      <c r="G45" s="88"/>
      <c r="H45" s="88"/>
      <c r="I45" s="88"/>
      <c r="J45" s="88"/>
      <c r="K45" s="88"/>
      <c r="L45" s="88"/>
      <c r="M45" s="89"/>
    </row>
    <row r="46" spans="1:18" ht="30.75" customHeight="1" x14ac:dyDescent="0.15">
      <c r="B46" s="90"/>
      <c r="C46" s="91"/>
      <c r="D46" s="91"/>
      <c r="E46" s="91"/>
      <c r="F46" s="91"/>
      <c r="G46" s="91"/>
      <c r="H46" s="91"/>
      <c r="I46" s="91"/>
      <c r="J46" s="91"/>
      <c r="K46" s="91"/>
      <c r="L46" s="91"/>
      <c r="M46" s="91"/>
    </row>
    <row r="47" spans="1:18" ht="15.95" customHeight="1" x14ac:dyDescent="0.15">
      <c r="B47" s="90"/>
      <c r="C47" s="90"/>
      <c r="D47" s="90"/>
      <c r="E47" s="90"/>
      <c r="F47" s="90"/>
      <c r="G47" s="90"/>
      <c r="H47" s="90"/>
      <c r="I47" s="90"/>
      <c r="J47" s="90"/>
      <c r="K47" s="90"/>
      <c r="L47" s="90"/>
      <c r="M47" s="90"/>
    </row>
    <row r="48" spans="1:18" ht="15.95" customHeight="1" x14ac:dyDescent="0.15"/>
    <row r="49" ht="15.95" customHeight="1" x14ac:dyDescent="0.15"/>
  </sheetData>
  <sheetProtection algorithmName="SHA-512" hashValue="MkmiAfqRKDOMFbF9VPGqsle65vppC39et+b5Y8kyVDvuUpfs+XrDUYxt16kmU84cG4frGxb/5AcdjwDe6MZ6ww==" saltValue="anOOEjMvpe8u3+RaLVEOxw==" spinCount="100000" sheet="1"/>
  <mergeCells count="18">
    <mergeCell ref="Q40:Q42"/>
    <mergeCell ref="R40:R42"/>
    <mergeCell ref="P2:R2"/>
    <mergeCell ref="T2:V3"/>
    <mergeCell ref="D3:D4"/>
    <mergeCell ref="E3:E4"/>
    <mergeCell ref="F39:H39"/>
    <mergeCell ref="I39:I40"/>
    <mergeCell ref="J39:L39"/>
    <mergeCell ref="O39:R39"/>
    <mergeCell ref="O40:O42"/>
    <mergeCell ref="P40:P42"/>
    <mergeCell ref="O2:O4"/>
    <mergeCell ref="B1:M1"/>
    <mergeCell ref="C2:C4"/>
    <mergeCell ref="D2:I2"/>
    <mergeCell ref="J2:L2"/>
    <mergeCell ref="M2:M4"/>
  </mergeCells>
  <phoneticPr fontId="21"/>
  <hyperlinks>
    <hyperlink ref="T2:V3" location="TOP!A1" display="TOPページへ戻る"/>
  </hyperlinks>
  <pageMargins left="0.70866141732283472" right="0.6692913385826772" top="0.78740157480314965" bottom="0.51181102362204722" header="0.51181102362204722" footer="0.35433070866141736"/>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TOP</vt:lpstr>
      <vt:lpstr>使用方法</vt:lpstr>
      <vt:lpstr>基本情報</vt:lpstr>
      <vt:lpstr>報告書(4-6月)</vt:lpstr>
      <vt:lpstr>記録表(4月)</vt:lpstr>
      <vt:lpstr>記録表(5月)</vt:lpstr>
      <vt:lpstr>記録表(6月)</vt:lpstr>
      <vt:lpstr>報告書(7-9月)</vt:lpstr>
      <vt:lpstr>記録表(7月)</vt:lpstr>
      <vt:lpstr>記録表(8月)</vt:lpstr>
      <vt:lpstr>記録表(9月)</vt:lpstr>
      <vt:lpstr>報告書(10-12月)</vt:lpstr>
      <vt:lpstr>記録表(10月)</vt:lpstr>
      <vt:lpstr>記録表(11月)</vt:lpstr>
      <vt:lpstr>記録表(12月)</vt:lpstr>
      <vt:lpstr>報告書(1-3月)</vt:lpstr>
      <vt:lpstr>記録表(1月)</vt:lpstr>
      <vt:lpstr>記録表(2月)</vt:lpstr>
      <vt:lpstr>記録表(3月)</vt:lpstr>
      <vt:lpstr>'記録表(10月)'!Print_Area</vt:lpstr>
      <vt:lpstr>'記録表(11月)'!Print_Area</vt:lpstr>
      <vt:lpstr>'記録表(12月)'!Print_Area</vt:lpstr>
      <vt:lpstr>'記録表(1月)'!Print_Area</vt:lpstr>
      <vt:lpstr>'記録表(2月)'!Print_Area</vt:lpstr>
      <vt:lpstr>'記録表(3月)'!Print_Area</vt:lpstr>
      <vt:lpstr>'記録表(4月)'!Print_Area</vt:lpstr>
      <vt:lpstr>'記録表(5月)'!Print_Area</vt:lpstr>
      <vt:lpstr>'記録表(6月)'!Print_Area</vt:lpstr>
      <vt:lpstr>'記録表(7月)'!Print_Area</vt:lpstr>
      <vt:lpstr>'記録表(8月)'!Print_Area</vt:lpstr>
      <vt:lpstr>'記録表(9月)'!Print_Area</vt:lpstr>
      <vt:lpstr>使用方法!Print_Area</vt:lpstr>
      <vt:lpstr>'報告書(10-12月)'!Print_Area</vt:lpstr>
      <vt:lpstr>'報告書(1-3月)'!Print_Area</vt:lpstr>
      <vt:lpstr>'報告書(4-6月)'!Print_Area</vt:lpstr>
      <vt:lpstr>'報告書(7-9月)'!Print_Area</vt:lpstr>
      <vt:lpstr>使用方法!Print_Titles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鈴木 太郎</cp:lastModifiedBy>
  <cp:lastPrinted>2024-12-25T00:12:07Z</cp:lastPrinted>
  <dcterms:created xsi:type="dcterms:W3CDTF">2005-08-03T04:32:39Z</dcterms:created>
  <dcterms:modified xsi:type="dcterms:W3CDTF">2024-12-25T00:12:41Z</dcterms:modified>
</cp:coreProperties>
</file>