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N:\入所入園担当室\10_個人名フォルダ\木村\作業用\無償化請求\本番用\本番用（ホンモノ）\R7\上半期\"/>
    </mc:Choice>
  </mc:AlternateContent>
  <xr:revisionPtr revIDLastSave="0" documentId="13_ncr:1_{158CF9BB-5130-4D95-920C-D78A905BC251}" xr6:coauthVersionLast="47" xr6:coauthVersionMax="47" xr10:uidLastSave="{00000000-0000-0000-0000-000000000000}"/>
  <bookViews>
    <workbookView xWindow="-110" yWindow="-110" windowWidth="19420" windowHeight="10300" xr2:uid="{00000000-000D-0000-FFFF-FFFF00000000}"/>
  </bookViews>
  <sheets>
    <sheet name="預かり保育" sheetId="1" r:id="rId1"/>
    <sheet name="預かり保育パラ" sheetId="2" state="hidden" r:id="rId2"/>
  </sheets>
  <definedNames>
    <definedName name="_xlnm.Print_Area" localSheetId="0">預かり保育!$A$1:$I$50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2" l="1"/>
  <c r="L13" i="2" s="1"/>
  <c r="B3" i="2"/>
  <c r="C19" i="1" s="1"/>
  <c r="M20" i="2"/>
  <c r="H20" i="2"/>
  <c r="G20" i="2"/>
  <c r="M19" i="2"/>
  <c r="H19" i="2"/>
  <c r="G19" i="2"/>
  <c r="M18" i="2"/>
  <c r="H18" i="2"/>
  <c r="G18" i="2"/>
  <c r="M17" i="2"/>
  <c r="H17" i="2"/>
  <c r="G17" i="2"/>
  <c r="M16" i="2"/>
  <c r="H16" i="2"/>
  <c r="G16" i="2"/>
  <c r="M15" i="2"/>
  <c r="H15" i="2"/>
  <c r="G15" i="2"/>
  <c r="B4" i="2"/>
  <c r="D43" i="1"/>
  <c r="C43" i="1"/>
  <c r="D42" i="1"/>
  <c r="C42" i="1"/>
  <c r="D41" i="1"/>
  <c r="C41" i="1"/>
  <c r="D40" i="1"/>
  <c r="C40" i="1"/>
  <c r="D39" i="1"/>
  <c r="C39" i="1"/>
  <c r="D38" i="1"/>
  <c r="C38" i="1"/>
  <c r="C25" i="1"/>
  <c r="E13" i="1"/>
  <c r="I18" i="2" l="1"/>
  <c r="B18" i="2" s="1"/>
  <c r="I17" i="2"/>
  <c r="B17" i="2" s="1"/>
  <c r="I16" i="2"/>
  <c r="B16" i="2" s="1"/>
  <c r="E19" i="2"/>
  <c r="E15" i="2"/>
  <c r="E18" i="2"/>
  <c r="E17" i="2"/>
  <c r="E20" i="2"/>
  <c r="E16" i="2"/>
  <c r="K17" i="2"/>
  <c r="L17" i="2" s="1"/>
  <c r="C17" i="2" s="1"/>
  <c r="D17" i="2" s="1"/>
  <c r="K20" i="2"/>
  <c r="L20" i="2" s="1"/>
  <c r="C20" i="2" s="1"/>
  <c r="K16" i="2"/>
  <c r="L16" i="2" s="1"/>
  <c r="C16" i="2" s="1"/>
  <c r="K19" i="2"/>
  <c r="L19" i="2" s="1"/>
  <c r="C19" i="2" s="1"/>
  <c r="K15" i="2"/>
  <c r="L15" i="2" s="1"/>
  <c r="C15" i="2" s="1"/>
  <c r="E25" i="1"/>
  <c r="B24" i="1" s="1"/>
  <c r="K18" i="2"/>
  <c r="L18" i="2" s="1"/>
  <c r="C18" i="2" s="1"/>
  <c r="D18" i="2" s="1"/>
  <c r="I15" i="2"/>
  <c r="B15" i="2" s="1"/>
  <c r="I19" i="2"/>
  <c r="B19" i="2" s="1"/>
  <c r="I20" i="2"/>
  <c r="B20" i="2" s="1"/>
  <c r="B5" i="2"/>
  <c r="E30" i="1" l="1"/>
  <c r="G40" i="1" s="1"/>
  <c r="E42" i="1"/>
  <c r="F42" i="1" s="1"/>
  <c r="D16" i="2"/>
  <c r="E29" i="1" s="1"/>
  <c r="G39" i="1" s="1"/>
  <c r="E39" i="1"/>
  <c r="F39" i="1" s="1"/>
  <c r="D19" i="2"/>
  <c r="E32" i="1" s="1"/>
  <c r="G42" i="1" s="1"/>
  <c r="E31" i="1"/>
  <c r="G41" i="1" s="1"/>
  <c r="E41" i="1"/>
  <c r="F41" i="1" s="1"/>
  <c r="E43" i="1"/>
  <c r="F43" i="1" s="1"/>
  <c r="E38" i="1"/>
  <c r="F38" i="1" s="1"/>
  <c r="E40" i="1"/>
  <c r="F40" i="1" s="1"/>
  <c r="D20" i="2"/>
  <c r="E33" i="1" s="1"/>
  <c r="G43" i="1" s="1"/>
  <c r="D15" i="2"/>
  <c r="E28" i="1" s="1"/>
  <c r="G38" i="1" l="1"/>
  <c r="C34" i="1"/>
  <c r="C44" i="1"/>
  <c r="F44" i="1"/>
  <c r="C46" i="1" s="1"/>
  <c r="B7" i="2"/>
  <c r="D46" i="1" s="1"/>
</calcChain>
</file>

<file path=xl/sharedStrings.xml><?xml version="1.0" encoding="utf-8"?>
<sst xmlns="http://schemas.openxmlformats.org/spreadsheetml/2006/main" count="69" uniqueCount="65">
  <si>
    <t>請求額計算シート（預かり保育利用者）</t>
    <rPh sb="0" eb="2">
      <t>セイキュウ</t>
    </rPh>
    <rPh sb="2" eb="3">
      <t>ガク</t>
    </rPh>
    <rPh sb="3" eb="5">
      <t>ケイサン</t>
    </rPh>
    <rPh sb="9" eb="10">
      <t>アズ</t>
    </rPh>
    <rPh sb="12" eb="14">
      <t>ホイク</t>
    </rPh>
    <rPh sb="14" eb="16">
      <t>リヨウ</t>
    </rPh>
    <rPh sb="16" eb="17">
      <t>シャ</t>
    </rPh>
    <phoneticPr fontId="2"/>
  </si>
  <si>
    <t>　施設型給付を受ける幼稚園（新制度移行）または認定こども園に在籍しており、預かり保育利用に係る保育料を請求される方は、こちらに入力してください。</t>
    <rPh sb="1" eb="6">
      <t>シセツガタキュウフ</t>
    </rPh>
    <rPh sb="7" eb="8">
      <t>ウ</t>
    </rPh>
    <rPh sb="10" eb="13">
      <t>ヨウチエン</t>
    </rPh>
    <rPh sb="14" eb="19">
      <t>シンセイドイコウ</t>
    </rPh>
    <rPh sb="23" eb="25">
      <t>ニンテイ</t>
    </rPh>
    <rPh sb="28" eb="29">
      <t>エン</t>
    </rPh>
    <rPh sb="30" eb="32">
      <t>ザイセキ</t>
    </rPh>
    <rPh sb="37" eb="38">
      <t>アズ</t>
    </rPh>
    <rPh sb="40" eb="42">
      <t>ホイク</t>
    </rPh>
    <rPh sb="42" eb="44">
      <t>リヨウ</t>
    </rPh>
    <rPh sb="45" eb="46">
      <t>カカ</t>
    </rPh>
    <rPh sb="47" eb="50">
      <t>ホイクリョウ</t>
    </rPh>
    <rPh sb="51" eb="53">
      <t>セイキュウ</t>
    </rPh>
    <rPh sb="56" eb="57">
      <t>カタ</t>
    </rPh>
    <rPh sb="63" eb="65">
      <t>ニュウリョク</t>
    </rPh>
    <phoneticPr fontId="2"/>
  </si>
  <si>
    <t>※主な利用施設以外で、併用して利用費の償還払いを受けることができる認可外保育施設等を利用しており、その保育料も併せて請求される方は本シートではなく</t>
    <phoneticPr fontId="2"/>
  </si>
  <si>
    <t>　「預かり保育と認可外保育施設等の併用」シートに入力してください。</t>
    <phoneticPr fontId="2"/>
  </si>
  <si>
    <t>　利用した施設に記入してもらった「特定子ども・子育て支援の提供に係る領収兼支援提供証明書」の保育料領収額と同じになるように支払額を入力してください。</t>
    <phoneticPr fontId="2"/>
  </si>
  <si>
    <t>　日用品、文房具、食材費等の特定費用は含みませんのでご注意ください。</t>
    <phoneticPr fontId="2"/>
  </si>
  <si>
    <t>【保護者入力欄】</t>
    <rPh sb="1" eb="7">
      <t>ホゴシャニュウリョクラン</t>
    </rPh>
    <phoneticPr fontId="2"/>
  </si>
  <si>
    <t>下記項目について、それぞれ入力してください。</t>
    <rPh sb="0" eb="4">
      <t>カキコウモク</t>
    </rPh>
    <rPh sb="13" eb="15">
      <t>ニュウリョク</t>
    </rPh>
    <phoneticPr fontId="2"/>
  </si>
  <si>
    <t>利用するサービスの種類</t>
    <rPh sb="0" eb="2">
      <t>リヨウ</t>
    </rPh>
    <rPh sb="9" eb="11">
      <t>シュルイ</t>
    </rPh>
    <phoneticPr fontId="2"/>
  </si>
  <si>
    <t>預かり保育</t>
  </si>
  <si>
    <t>預かり保育を利用する施設以外で併用する施設の有無</t>
    <rPh sb="0" eb="1">
      <t>アズ</t>
    </rPh>
    <rPh sb="3" eb="5">
      <t>ホイク</t>
    </rPh>
    <rPh sb="6" eb="8">
      <t>リヨウ</t>
    </rPh>
    <rPh sb="10" eb="12">
      <t>シセツ</t>
    </rPh>
    <rPh sb="12" eb="14">
      <t>イガイ</t>
    </rPh>
    <rPh sb="15" eb="17">
      <t>ヘイヨウ</t>
    </rPh>
    <rPh sb="19" eb="21">
      <t>シセツ</t>
    </rPh>
    <rPh sb="22" eb="24">
      <t>ウム</t>
    </rPh>
    <phoneticPr fontId="2"/>
  </si>
  <si>
    <t>認定保護者（請求者）</t>
    <rPh sb="0" eb="5">
      <t>ニンテイホゴシャ</t>
    </rPh>
    <rPh sb="6" eb="9">
      <t>セイキュウシャ</t>
    </rPh>
    <phoneticPr fontId="2"/>
  </si>
  <si>
    <t>児童氏名フリガナ</t>
    <rPh sb="0" eb="4">
      <t>ジドウシメイ</t>
    </rPh>
    <phoneticPr fontId="2"/>
  </si>
  <si>
    <t>児童氏名漢字</t>
    <rPh sb="0" eb="4">
      <t>ジドウシメイ</t>
    </rPh>
    <rPh sb="4" eb="6">
      <t>カンジ</t>
    </rPh>
    <phoneticPr fontId="2"/>
  </si>
  <si>
    <t>児童生年月日</t>
    <rPh sb="0" eb="2">
      <t>ジドウ</t>
    </rPh>
    <rPh sb="2" eb="6">
      <t>セイネンガッピ</t>
    </rPh>
    <phoneticPr fontId="2"/>
  </si>
  <si>
    <t>主な利用施設</t>
    <rPh sb="0" eb="1">
      <t>オモ</t>
    </rPh>
    <rPh sb="2" eb="6">
      <t>リヨウシセツ</t>
    </rPh>
    <phoneticPr fontId="2"/>
  </si>
  <si>
    <t>認定種別</t>
    <rPh sb="0" eb="4">
      <t>ニンテイシュベツ</t>
    </rPh>
    <phoneticPr fontId="2"/>
  </si>
  <si>
    <t>認定開始日</t>
    <rPh sb="0" eb="5">
      <t>ニンテイカイシビ</t>
    </rPh>
    <phoneticPr fontId="2"/>
  </si>
  <si>
    <t>認定終了日</t>
    <rPh sb="0" eb="5">
      <t>ニンテイシュウリョウビ</t>
    </rPh>
    <phoneticPr fontId="2"/>
  </si>
  <si>
    <t>年度途中の転出有無</t>
    <rPh sb="0" eb="4">
      <t>ネンドトチュウ</t>
    </rPh>
    <rPh sb="5" eb="7">
      <t>テンシュツ</t>
    </rPh>
    <rPh sb="7" eb="9">
      <t>ウム</t>
    </rPh>
    <phoneticPr fontId="2"/>
  </si>
  <si>
    <t>←１年度は「４月～翌３月」まで。</t>
    <rPh sb="2" eb="4">
      <t>ネンド</t>
    </rPh>
    <rPh sb="7" eb="8">
      <t>ガツ</t>
    </rPh>
    <rPh sb="9" eb="10">
      <t>ヨク</t>
    </rPh>
    <rPh sb="11" eb="12">
      <t>ガツ</t>
    </rPh>
    <phoneticPr fontId="2"/>
  </si>
  <si>
    <t>転出（予定）日</t>
    <rPh sb="0" eb="2">
      <t>テンシュツ</t>
    </rPh>
    <rPh sb="3" eb="5">
      <t>ヨテイ</t>
    </rPh>
    <rPh sb="6" eb="7">
      <t>ヒ</t>
    </rPh>
    <phoneticPr fontId="2"/>
  </si>
  <si>
    <t xml:space="preserve">上記における認定期間内の保育料支払額・利用日数を入力してください。
</t>
    <rPh sb="0" eb="2">
      <t>ジョウキ</t>
    </rPh>
    <rPh sb="6" eb="11">
      <t>ニンテイキカンナイ</t>
    </rPh>
    <phoneticPr fontId="2"/>
  </si>
  <si>
    <t>利用年月</t>
    <rPh sb="0" eb="4">
      <t>リヨウネンゲツ</t>
    </rPh>
    <phoneticPr fontId="2"/>
  </si>
  <si>
    <t>保育料支払額</t>
    <rPh sb="0" eb="6">
      <t>ホイクリョウシハライガク</t>
    </rPh>
    <phoneticPr fontId="2"/>
  </si>
  <si>
    <t>利用日数</t>
    <rPh sb="0" eb="4">
      <t>リヨウニッスウ</t>
    </rPh>
    <phoneticPr fontId="2"/>
  </si>
  <si>
    <t>合計</t>
    <rPh sb="0" eb="2">
      <t>ゴウケイ</t>
    </rPh>
    <phoneticPr fontId="2"/>
  </si>
  <si>
    <t>【請求額】</t>
    <rPh sb="1" eb="4">
      <t>セイキュウガク</t>
    </rPh>
    <phoneticPr fontId="2"/>
  </si>
  <si>
    <t>保育料支払額（A）</t>
    <rPh sb="0" eb="3">
      <t>ホイクリョウ</t>
    </rPh>
    <rPh sb="3" eb="6">
      <t>シハライガク</t>
    </rPh>
    <phoneticPr fontId="2"/>
  </si>
  <si>
    <t>利用日数（B）</t>
    <rPh sb="0" eb="4">
      <t>リヨウニッスウ</t>
    </rPh>
    <phoneticPr fontId="2"/>
  </si>
  <si>
    <t>月額の上限額（C）
【日額450円×（B）】</t>
    <rPh sb="0" eb="2">
      <t>ゲツガク</t>
    </rPh>
    <rPh sb="3" eb="6">
      <t>ジョウゲンガク</t>
    </rPh>
    <rPh sb="11" eb="13">
      <t>ニチガク</t>
    </rPh>
    <rPh sb="16" eb="17">
      <t>エン</t>
    </rPh>
    <phoneticPr fontId="2"/>
  </si>
  <si>
    <t>請求額
（A）と（C）を比較して小さい金額</t>
    <rPh sb="0" eb="3">
      <t>セイキュウガク</t>
    </rPh>
    <rPh sb="12" eb="14">
      <t>ヒカク</t>
    </rPh>
    <rPh sb="16" eb="17">
      <t>チイ</t>
    </rPh>
    <rPh sb="19" eb="21">
      <t>キンガク</t>
    </rPh>
    <phoneticPr fontId="2"/>
  </si>
  <si>
    <t>請求額</t>
    <rPh sb="0" eb="3">
      <t>セイキュウガク</t>
    </rPh>
    <phoneticPr fontId="2"/>
  </si>
  <si>
    <t>※「子育てのための施設等利用給付費請求の手続き」を松戸市オンライン申請システムで申請する際、こちらで算出した請求額を「施設等利用給付費の請求額」の欄に入力してください。</t>
    <rPh sb="2" eb="4">
      <t>コソダ</t>
    </rPh>
    <rPh sb="9" eb="12">
      <t>シセツトウ</t>
    </rPh>
    <rPh sb="12" eb="14">
      <t>リヨウ</t>
    </rPh>
    <rPh sb="14" eb="16">
      <t>キュウフ</t>
    </rPh>
    <rPh sb="16" eb="17">
      <t>ヒ</t>
    </rPh>
    <rPh sb="17" eb="19">
      <t>セイキュウ</t>
    </rPh>
    <rPh sb="20" eb="22">
      <t>テツヅ</t>
    </rPh>
    <rPh sb="64" eb="66">
      <t>キュウフ</t>
    </rPh>
    <phoneticPr fontId="2"/>
  </si>
  <si>
    <t>※入力完了後、こちらの請求額計算シート（Excel）をオンライン申請時に根拠資料として添付してください。</t>
    <rPh sb="1" eb="6">
      <t>ニュウリョクカンリョウゴ</t>
    </rPh>
    <rPh sb="11" eb="16">
      <t>セイキュウガクケイサン</t>
    </rPh>
    <rPh sb="32" eb="35">
      <t>シンセイジ</t>
    </rPh>
    <rPh sb="36" eb="38">
      <t>コンキョ</t>
    </rPh>
    <rPh sb="38" eb="40">
      <t>シリョウ</t>
    </rPh>
    <rPh sb="43" eb="45">
      <t>テンプ</t>
    </rPh>
    <phoneticPr fontId="2"/>
  </si>
  <si>
    <t>※入力内容に誤りがないか再度確認をお願いします。</t>
    <rPh sb="1" eb="3">
      <t>ニュウリョク</t>
    </rPh>
    <rPh sb="3" eb="5">
      <t>ナイヨウ</t>
    </rPh>
    <rPh sb="6" eb="7">
      <t>アヤマ</t>
    </rPh>
    <rPh sb="12" eb="14">
      <t>サイド</t>
    </rPh>
    <rPh sb="14" eb="16">
      <t>カクニン</t>
    </rPh>
    <rPh sb="18" eb="19">
      <t>ネガ</t>
    </rPh>
    <phoneticPr fontId="2"/>
  </si>
  <si>
    <t>★↓消さない！！</t>
    <rPh sb="2" eb="3">
      <t>ケ</t>
    </rPh>
    <phoneticPr fontId="2"/>
  </si>
  <si>
    <t>基準日</t>
    <rPh sb="0" eb="3">
      <t>キジュンビ</t>
    </rPh>
    <phoneticPr fontId="2"/>
  </si>
  <si>
    <t>認定種別用</t>
    <rPh sb="0" eb="4">
      <t>ニンテイシュベツ</t>
    </rPh>
    <rPh sb="4" eb="5">
      <t>ヨウ</t>
    </rPh>
    <phoneticPr fontId="2"/>
  </si>
  <si>
    <t>←関数の日付を当該年度初めに変更することを忘れない。</t>
    <rPh sb="1" eb="3">
      <t>カンスウ</t>
    </rPh>
    <rPh sb="4" eb="6">
      <t>ヒヅケ</t>
    </rPh>
    <rPh sb="7" eb="12">
      <t>トウガイネンドハジ</t>
    </rPh>
    <rPh sb="14" eb="16">
      <t>ヘンコウ</t>
    </rPh>
    <rPh sb="21" eb="22">
      <t>ワス</t>
    </rPh>
    <phoneticPr fontId="2"/>
  </si>
  <si>
    <t>転入条件付き書式</t>
    <rPh sb="0" eb="2">
      <t>テンニュウ</t>
    </rPh>
    <rPh sb="2" eb="5">
      <t>ジョウケンツ</t>
    </rPh>
    <rPh sb="6" eb="8">
      <t>ショシキ</t>
    </rPh>
    <phoneticPr fontId="2"/>
  </si>
  <si>
    <t>転出条件付き書式</t>
    <rPh sb="0" eb="2">
      <t>テンシュツ</t>
    </rPh>
    <rPh sb="2" eb="5">
      <t>ジョウケンツ</t>
    </rPh>
    <rPh sb="6" eb="8">
      <t>ショシキ</t>
    </rPh>
    <phoneticPr fontId="2"/>
  </si>
  <si>
    <t>使用する認定終了日</t>
    <rPh sb="0" eb="2">
      <t>シヨウ</t>
    </rPh>
    <rPh sb="4" eb="9">
      <t>ニンテイシュウリョウビ</t>
    </rPh>
    <phoneticPr fontId="2"/>
  </si>
  <si>
    <t>←DATEVALU関数の日付を当該年度末に変更することを忘れない。</t>
    <rPh sb="9" eb="11">
      <t>カンスウ</t>
    </rPh>
    <rPh sb="12" eb="14">
      <t>ヒヅケ</t>
    </rPh>
    <rPh sb="15" eb="20">
      <t>トウガイネンドマツ</t>
    </rPh>
    <rPh sb="21" eb="23">
      <t>ヘンコウ</t>
    </rPh>
    <rPh sb="28" eb="29">
      <t>ワス</t>
    </rPh>
    <phoneticPr fontId="2"/>
  </si>
  <si>
    <t>エラーフラグ</t>
    <phoneticPr fontId="2"/>
  </si>
  <si>
    <t>使用する終了日</t>
    <rPh sb="0" eb="2">
      <t>シヨウ</t>
    </rPh>
    <rPh sb="4" eb="7">
      <t>シュウリョウビ</t>
    </rPh>
    <phoneticPr fontId="2"/>
  </si>
  <si>
    <t>◆上限額計算（★消さない！！）</t>
    <rPh sb="1" eb="4">
      <t>ジョウゲンガク</t>
    </rPh>
    <rPh sb="4" eb="6">
      <t>ケイサン</t>
    </rPh>
    <rPh sb="8" eb="9">
      <t>ケ</t>
    </rPh>
    <phoneticPr fontId="2"/>
  </si>
  <si>
    <t>日数</t>
    <rPh sb="0" eb="2">
      <t>ニッスウ</t>
    </rPh>
    <phoneticPr fontId="2"/>
  </si>
  <si>
    <t>開始日</t>
    <rPh sb="0" eb="3">
      <t>カイシビ</t>
    </rPh>
    <phoneticPr fontId="2"/>
  </si>
  <si>
    <t>終了日</t>
    <rPh sb="0" eb="3">
      <t>シュウリョウビ</t>
    </rPh>
    <phoneticPr fontId="2"/>
  </si>
  <si>
    <t>日割り計算用</t>
    <rPh sb="0" eb="2">
      <t>ヒワ</t>
    </rPh>
    <rPh sb="3" eb="6">
      <t>ケイサンヨウ</t>
    </rPh>
    <phoneticPr fontId="2"/>
  </si>
  <si>
    <t>上限額</t>
    <rPh sb="0" eb="3">
      <t>ジョウゲンガク</t>
    </rPh>
    <phoneticPr fontId="2"/>
  </si>
  <si>
    <t>月初</t>
    <rPh sb="0" eb="2">
      <t>ゲッショ</t>
    </rPh>
    <phoneticPr fontId="2"/>
  </si>
  <si>
    <t>月初月</t>
    <rPh sb="0" eb="3">
      <t>ゲッショヅキ</t>
    </rPh>
    <phoneticPr fontId="2"/>
  </si>
  <si>
    <t>開始月</t>
    <rPh sb="0" eb="3">
      <t>カイシヅキ</t>
    </rPh>
    <phoneticPr fontId="2"/>
  </si>
  <si>
    <t>月初－開始日</t>
    <rPh sb="0" eb="2">
      <t>ゲッショ</t>
    </rPh>
    <rPh sb="3" eb="6">
      <t>カイシビ</t>
    </rPh>
    <phoneticPr fontId="2"/>
  </si>
  <si>
    <t>月末</t>
    <rPh sb="0" eb="2">
      <t>ゲツマツ</t>
    </rPh>
    <phoneticPr fontId="2"/>
  </si>
  <si>
    <t>終了月</t>
    <rPh sb="0" eb="3">
      <t>シュウリョウヅキ</t>
    </rPh>
    <phoneticPr fontId="2"/>
  </si>
  <si>
    <t>月末－終了日</t>
    <rPh sb="0" eb="2">
      <t>ゲツマツ</t>
    </rPh>
    <rPh sb="3" eb="6">
      <t>シュウリョウビ</t>
    </rPh>
    <phoneticPr fontId="2"/>
  </si>
  <si>
    <t>仮上限額（日額450×利用日数）</t>
    <rPh sb="0" eb="4">
      <t>カリジョウゲンガク</t>
    </rPh>
    <rPh sb="5" eb="7">
      <t>ニチガク</t>
    </rPh>
    <rPh sb="11" eb="15">
      <t>リヨウニッスウ</t>
    </rPh>
    <phoneticPr fontId="2"/>
  </si>
  <si>
    <t>←2025/4/1時点の年齢で判断しています。【2号】3～5歳　【3号】0～2歳（住民税非課税世帯に該当するか確認してください。）</t>
    <phoneticPr fontId="2"/>
  </si>
  <si>
    <t>←2025/4/2～2026/3/31までに転出または転出予定の場合、その転出（予定）日を入力してください。</t>
    <rPh sb="22" eb="24">
      <t>テンシュツ</t>
    </rPh>
    <rPh sb="27" eb="31">
      <t>テンシュツヨテイ</t>
    </rPh>
    <rPh sb="32" eb="34">
      <t>バアイ</t>
    </rPh>
    <rPh sb="40" eb="42">
      <t>ヨテイ</t>
    </rPh>
    <rPh sb="43" eb="44">
      <t>ヒ</t>
    </rPh>
    <rPh sb="45" eb="47">
      <t>ニュウリョク</t>
    </rPh>
    <phoneticPr fontId="2"/>
  </si>
  <si>
    <r>
      <t>転出日の前日が松戸市での認定終了日となります。</t>
    </r>
    <r>
      <rPr>
        <u/>
        <sz val="10"/>
        <rFont val="メイリオ"/>
        <family val="3"/>
        <charset val="128"/>
      </rPr>
      <t>※転出なしの場合は空欄。</t>
    </r>
    <phoneticPr fontId="2"/>
  </si>
  <si>
    <r>
      <t>←2025/4/2以降に松戸市で認定を受けた場合は、その認定開始日を入力。</t>
    </r>
    <r>
      <rPr>
        <u/>
        <sz val="10"/>
        <color theme="1"/>
        <rFont val="メイリオ"/>
        <family val="3"/>
        <charset val="128"/>
      </rPr>
      <t>それ以外は「2025/4/1」を入力。</t>
    </r>
    <rPh sb="9" eb="11">
      <t>イコウ</t>
    </rPh>
    <rPh sb="12" eb="15">
      <t>マツドシ</t>
    </rPh>
    <rPh sb="16" eb="18">
      <t>ニンテイ</t>
    </rPh>
    <rPh sb="19" eb="20">
      <t>ウ</t>
    </rPh>
    <rPh sb="22" eb="24">
      <t>バアイ</t>
    </rPh>
    <rPh sb="28" eb="30">
      <t>ニンテイ</t>
    </rPh>
    <rPh sb="30" eb="32">
      <t>カイシ</t>
    </rPh>
    <rPh sb="32" eb="33">
      <t>ヒ</t>
    </rPh>
    <rPh sb="34" eb="36">
      <t>ニュウリョク</t>
    </rPh>
    <rPh sb="39" eb="41">
      <t>イガイ</t>
    </rPh>
    <rPh sb="53" eb="55">
      <t>ニュウリョク</t>
    </rPh>
    <phoneticPr fontId="2"/>
  </si>
  <si>
    <t>←2025/4/2～2026/3/31までに認定を終了した場合はその日を入力。それ以外は空欄。</t>
    <rPh sb="22" eb="24">
      <t>ニンテイ</t>
    </rPh>
    <rPh sb="25" eb="27">
      <t>シュウリョウ</t>
    </rPh>
    <rPh sb="29" eb="31">
      <t>バアイ</t>
    </rPh>
    <rPh sb="34" eb="35">
      <t>ヒ</t>
    </rPh>
    <rPh sb="36" eb="38">
      <t>ニュウリョク</t>
    </rPh>
    <rPh sb="41" eb="43">
      <t>イガイ</t>
    </rPh>
    <rPh sb="44" eb="46">
      <t>クウラン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</si>
</sst>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令和6年&quot;#&quot;月&quot;"/>
    <numFmt numFmtId="177" formatCode="#,##0&quot;円&quot;"/>
    <numFmt numFmtId="178" formatCode="#0&quot;日&quot;"/>
    <numFmt numFmtId="179" formatCode="#,###&quot;円&quot;"/>
    <numFmt numFmtId="180" formatCode="#&quot;日&quot;"/>
    <numFmt numFmtId="181" formatCode="&quot;令和7年&quot;#&quot;月&quot;"/>
  </numFmts>
  <fonts count="13" x14ac:knownFonts="1">
    <font>
      <sz val="11"/>
      <color theme="1"/>
      <name val="游ゴシック"/>
      <family val="2"/>
      <charset val="128"/>
      <scheme val="minor"/>
    </font>
    <font>
      <b/>
      <sz val="20"/>
      <color theme="1"/>
      <name val="メイリオ"/>
      <family val="3"/>
      <charset val="128"/>
    </font>
    <font>
      <sz val="6"/>
      <name val="游ゴシック"/>
      <family val="2"/>
      <charset val="128"/>
      <scheme val="minor"/>
    </font>
    <font>
      <sz val="11"/>
      <color theme="1"/>
      <name val="メイリオ"/>
      <family val="3"/>
      <charset val="128"/>
    </font>
    <font>
      <sz val="11"/>
      <color rgb="FFFF0000"/>
      <name val="メイリオ"/>
      <family val="3"/>
      <charset val="128"/>
    </font>
    <font>
      <b/>
      <sz val="16"/>
      <color theme="1"/>
      <name val="メイリオ"/>
      <family val="3"/>
      <charset val="128"/>
    </font>
    <font>
      <sz val="12"/>
      <color theme="1"/>
      <name val="メイリオ"/>
      <family val="3"/>
      <charset val="128"/>
    </font>
    <font>
      <b/>
      <sz val="11"/>
      <color rgb="FFFF0000"/>
      <name val="メイリオ"/>
      <family val="3"/>
      <charset val="128"/>
    </font>
    <font>
      <sz val="10"/>
      <color theme="1"/>
      <name val="メイリオ"/>
      <family val="3"/>
      <charset val="128"/>
    </font>
    <font>
      <b/>
      <sz val="13"/>
      <color rgb="FFFF0000"/>
      <name val="メイリオ"/>
      <family val="3"/>
      <charset val="128"/>
    </font>
    <font>
      <b/>
      <sz val="11"/>
      <color theme="1"/>
      <name val="メイリオ"/>
      <family val="3"/>
      <charset val="128"/>
    </font>
    <font>
      <u/>
      <sz val="10"/>
      <name val="メイリオ"/>
      <family val="3"/>
      <charset val="128"/>
    </font>
    <font>
      <u/>
      <sz val="10"/>
      <color theme="1"/>
      <name val="メイリオ"/>
      <family val="3"/>
      <charset val="128"/>
    </font>
  </fonts>
  <fills count="14">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00B0F0"/>
        <bgColor indexed="64"/>
      </patternFill>
    </fill>
    <fill>
      <patternFill patternType="solid">
        <fgColor theme="5" tint="0.79998168889431442"/>
        <bgColor indexed="64"/>
      </patternFill>
    </fill>
  </fills>
  <borders count="53">
    <border>
      <left/>
      <right/>
      <top/>
      <bottom/>
      <diagonal/>
    </border>
    <border>
      <left/>
      <right/>
      <top/>
      <bottom style="medium">
        <color indexed="64"/>
      </bottom>
      <diagonal/>
    </border>
    <border>
      <left style="medium">
        <color auto="1"/>
      </left>
      <right style="thin">
        <color auto="1"/>
      </right>
      <top style="medium">
        <color auto="1"/>
      </top>
      <bottom style="thin">
        <color auto="1"/>
      </bottom>
      <diagonal/>
    </border>
    <border>
      <left/>
      <right style="hair">
        <color indexed="64"/>
      </right>
      <top/>
      <bottom style="thin">
        <color indexed="64"/>
      </bottom>
      <diagonal/>
    </border>
    <border>
      <left style="hair">
        <color indexed="64"/>
      </left>
      <right/>
      <top/>
      <bottom style="thin">
        <color indexed="64"/>
      </bottom>
      <diagonal/>
    </border>
    <border>
      <left style="medium">
        <color auto="1"/>
      </left>
      <right/>
      <top/>
      <bottom/>
      <diagonal/>
    </border>
    <border>
      <left style="medium">
        <color auto="1"/>
      </left>
      <right style="thin">
        <color auto="1"/>
      </right>
      <top style="thin">
        <color auto="1"/>
      </top>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indexed="64"/>
      </right>
      <top style="medium">
        <color auto="1"/>
      </top>
      <bottom style="double">
        <color indexed="64"/>
      </bottom>
      <diagonal/>
    </border>
    <border>
      <left/>
      <right style="dotted">
        <color auto="1"/>
      </right>
      <top style="medium">
        <color auto="1"/>
      </top>
      <bottom style="double">
        <color indexed="64"/>
      </bottom>
      <diagonal/>
    </border>
    <border>
      <left style="dotted">
        <color auto="1"/>
      </left>
      <right style="medium">
        <color auto="1"/>
      </right>
      <top style="medium">
        <color auto="1"/>
      </top>
      <bottom style="double">
        <color indexed="64"/>
      </bottom>
      <diagonal/>
    </border>
    <border>
      <left style="medium">
        <color auto="1"/>
      </left>
      <right style="medium">
        <color indexed="64"/>
      </right>
      <top/>
      <bottom style="dotted">
        <color auto="1"/>
      </bottom>
      <diagonal/>
    </border>
    <border>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medium">
        <color indexed="64"/>
      </right>
      <top style="dotted">
        <color auto="1"/>
      </top>
      <bottom style="dotted">
        <color auto="1"/>
      </bottom>
      <diagonal/>
    </border>
    <border>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medium">
        <color auto="1"/>
      </right>
      <top style="dotted">
        <color auto="1"/>
      </top>
      <bottom style="double">
        <color indexed="64"/>
      </bottom>
      <diagonal/>
    </border>
    <border>
      <left/>
      <right style="dotted">
        <color auto="1"/>
      </right>
      <top style="dotted">
        <color auto="1"/>
      </top>
      <bottom style="double">
        <color indexed="64"/>
      </bottom>
      <diagonal/>
    </border>
    <border>
      <left style="dotted">
        <color auto="1"/>
      </left>
      <right style="medium">
        <color auto="1"/>
      </right>
      <top style="dotted">
        <color auto="1"/>
      </top>
      <bottom style="double">
        <color indexed="64"/>
      </bottom>
      <diagonal/>
    </border>
    <border>
      <left style="medium">
        <color auto="1"/>
      </left>
      <right style="medium">
        <color indexed="64"/>
      </right>
      <top/>
      <bottom style="medium">
        <color auto="1"/>
      </bottom>
      <diagonal/>
    </border>
    <border>
      <left/>
      <right style="dotted">
        <color auto="1"/>
      </right>
      <top/>
      <bottom style="medium">
        <color auto="1"/>
      </bottom>
      <diagonal/>
    </border>
    <border diagonalUp="1">
      <left style="dotted">
        <color auto="1"/>
      </left>
      <right style="medium">
        <color auto="1"/>
      </right>
      <top style="double">
        <color indexed="64"/>
      </top>
      <bottom style="medium">
        <color auto="1"/>
      </bottom>
      <diagonal style="thin">
        <color auto="1"/>
      </diagonal>
    </border>
    <border>
      <left style="dotted">
        <color auto="1"/>
      </left>
      <right style="dotted">
        <color auto="1"/>
      </right>
      <top style="medium">
        <color auto="1"/>
      </top>
      <bottom style="double">
        <color indexed="64"/>
      </bottom>
      <diagonal/>
    </border>
    <border>
      <left/>
      <right style="medium">
        <color indexed="64"/>
      </right>
      <top style="medium">
        <color auto="1"/>
      </top>
      <bottom style="double">
        <color indexed="64"/>
      </bottom>
      <diagonal/>
    </border>
    <border>
      <left style="dotted">
        <color auto="1"/>
      </left>
      <right style="dotted">
        <color auto="1"/>
      </right>
      <top/>
      <bottom style="dotted">
        <color auto="1"/>
      </bottom>
      <diagonal/>
    </border>
    <border>
      <left/>
      <right style="medium">
        <color auto="1"/>
      </right>
      <top/>
      <bottom style="dotted">
        <color auto="1"/>
      </bottom>
      <diagonal/>
    </border>
    <border>
      <left style="dotted">
        <color auto="1"/>
      </left>
      <right style="dotted">
        <color auto="1"/>
      </right>
      <top style="dotted">
        <color auto="1"/>
      </top>
      <bottom style="dotted">
        <color auto="1"/>
      </bottom>
      <diagonal/>
    </border>
    <border>
      <left/>
      <right style="medium">
        <color auto="1"/>
      </right>
      <top style="dotted">
        <color auto="1"/>
      </top>
      <bottom style="dotted">
        <color auto="1"/>
      </bottom>
      <diagonal/>
    </border>
    <border>
      <left style="dotted">
        <color auto="1"/>
      </left>
      <right style="dotted">
        <color auto="1"/>
      </right>
      <top style="dotted">
        <color auto="1"/>
      </top>
      <bottom style="double">
        <color indexed="64"/>
      </bottom>
      <diagonal/>
    </border>
    <border>
      <left/>
      <right style="medium">
        <color auto="1"/>
      </right>
      <top style="dotted">
        <color auto="1"/>
      </top>
      <bottom style="double">
        <color indexed="64"/>
      </bottom>
      <diagonal/>
    </border>
    <border diagonalUp="1">
      <left style="dotted">
        <color auto="1"/>
      </left>
      <right style="dotted">
        <color auto="1"/>
      </right>
      <top style="double">
        <color indexed="64"/>
      </top>
      <bottom style="medium">
        <color auto="1"/>
      </bottom>
      <diagonal style="thin">
        <color auto="1"/>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116">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2" borderId="2" xfId="0" applyFont="1" applyFill="1" applyBorder="1" applyAlignment="1">
      <alignment vertical="center"/>
    </xf>
    <xf numFmtId="0" fontId="3" fillId="2" borderId="6" xfId="0" applyFont="1" applyFill="1" applyBorder="1" applyAlignment="1">
      <alignment vertical="center" wrapText="1"/>
    </xf>
    <xf numFmtId="0" fontId="3" fillId="3" borderId="9" xfId="0" applyFont="1" applyFill="1" applyBorder="1" applyAlignment="1">
      <alignment vertical="center"/>
    </xf>
    <xf numFmtId="0" fontId="3" fillId="3" borderId="9" xfId="0" applyFont="1" applyFill="1" applyBorder="1">
      <alignment vertical="center"/>
    </xf>
    <xf numFmtId="0" fontId="8" fillId="4" borderId="0" xfId="0" applyFont="1" applyFill="1">
      <alignment vertical="center"/>
    </xf>
    <xf numFmtId="0" fontId="3" fillId="4" borderId="0" xfId="0" applyFont="1" applyFill="1">
      <alignment vertical="center"/>
    </xf>
    <xf numFmtId="0" fontId="3" fillId="0" borderId="0" xfId="0" applyFont="1" applyFill="1">
      <alignment vertical="center"/>
    </xf>
    <xf numFmtId="0" fontId="3" fillId="3" borderId="16" xfId="0" applyFont="1" applyFill="1" applyBorder="1">
      <alignment vertical="center"/>
    </xf>
    <xf numFmtId="0" fontId="7" fillId="0" borderId="19" xfId="0" applyFont="1" applyFill="1" applyBorder="1" applyProtection="1">
      <alignment vertical="center"/>
      <protection hidden="1"/>
    </xf>
    <xf numFmtId="0" fontId="3" fillId="0" borderId="0" xfId="0" applyFont="1" applyBorder="1" applyAlignment="1">
      <alignment horizontal="center" vertical="center"/>
    </xf>
    <xf numFmtId="0" fontId="8" fillId="4" borderId="0" xfId="0" applyFont="1" applyFill="1" applyBorder="1">
      <alignment vertical="center"/>
    </xf>
    <xf numFmtId="0" fontId="3" fillId="5" borderId="20" xfId="0" applyFont="1" applyFill="1" applyBorder="1" applyAlignment="1">
      <alignment horizontal="center" vertical="center"/>
    </xf>
    <xf numFmtId="14" fontId="3" fillId="0" borderId="21" xfId="0" applyNumberFormat="1" applyFont="1" applyBorder="1" applyAlignment="1" applyProtection="1">
      <alignment horizontal="center" vertical="center"/>
      <protection hidden="1"/>
    </xf>
    <xf numFmtId="0" fontId="3" fillId="6" borderId="21" xfId="0" applyFont="1" applyFill="1" applyBorder="1" applyAlignment="1">
      <alignment horizontal="center" vertical="center"/>
    </xf>
    <xf numFmtId="14" fontId="3" fillId="0" borderId="22" xfId="0" applyNumberFormat="1" applyFont="1" applyBorder="1" applyAlignment="1" applyProtection="1">
      <alignment horizontal="center" vertical="center"/>
      <protection hidden="1"/>
    </xf>
    <xf numFmtId="0" fontId="3" fillId="7" borderId="23"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5" xfId="0" applyFont="1" applyFill="1" applyBorder="1" applyAlignment="1">
      <alignment horizontal="center" vertical="center"/>
    </xf>
    <xf numFmtId="177" fontId="3" fillId="0" borderId="27" xfId="0" applyNumberFormat="1" applyFont="1" applyBorder="1" applyProtection="1">
      <alignment vertical="center"/>
      <protection locked="0"/>
    </xf>
    <xf numFmtId="178" fontId="3" fillId="0" borderId="28" xfId="0" applyNumberFormat="1" applyFont="1" applyBorder="1" applyProtection="1">
      <alignment vertical="center"/>
      <protection locked="0"/>
    </xf>
    <xf numFmtId="179" fontId="3" fillId="0" borderId="0" xfId="0" applyNumberFormat="1" applyFont="1">
      <alignment vertical="center"/>
    </xf>
    <xf numFmtId="177" fontId="3" fillId="0" borderId="30" xfId="0" applyNumberFormat="1" applyFont="1" applyBorder="1" applyProtection="1">
      <alignment vertical="center"/>
      <protection locked="0"/>
    </xf>
    <xf numFmtId="178" fontId="3" fillId="0" borderId="31" xfId="0" applyNumberFormat="1" applyFont="1" applyBorder="1" applyProtection="1">
      <alignment vertical="center"/>
      <protection locked="0"/>
    </xf>
    <xf numFmtId="177" fontId="3" fillId="0" borderId="33" xfId="0" applyNumberFormat="1" applyFont="1" applyBorder="1" applyProtection="1">
      <alignment vertical="center"/>
      <protection locked="0"/>
    </xf>
    <xf numFmtId="178" fontId="3" fillId="0" borderId="34" xfId="0" applyNumberFormat="1" applyFont="1" applyBorder="1" applyProtection="1">
      <alignment vertical="center"/>
      <protection locked="0"/>
    </xf>
    <xf numFmtId="176" fontId="3" fillId="0" borderId="35" xfId="0" applyNumberFormat="1" applyFont="1" applyFill="1" applyBorder="1" applyAlignment="1">
      <alignment horizontal="right" vertical="center"/>
    </xf>
    <xf numFmtId="177" fontId="3" fillId="0" borderId="36" xfId="0" applyNumberFormat="1" applyFont="1" applyFill="1" applyBorder="1" applyProtection="1">
      <alignment vertical="center"/>
      <protection hidden="1"/>
    </xf>
    <xf numFmtId="180" fontId="3" fillId="0" borderId="37" xfId="0" applyNumberFormat="1" applyFont="1" applyFill="1" applyBorder="1">
      <alignment vertical="center"/>
    </xf>
    <xf numFmtId="0" fontId="3" fillId="7" borderId="38" xfId="0" applyFont="1" applyFill="1" applyBorder="1" applyAlignment="1">
      <alignment horizontal="center" vertical="center"/>
    </xf>
    <xf numFmtId="0" fontId="3" fillId="7" borderId="25" xfId="0" applyFont="1" applyFill="1" applyBorder="1" applyAlignment="1">
      <alignment horizontal="center" vertical="center" wrapText="1"/>
    </xf>
    <xf numFmtId="0" fontId="3" fillId="7" borderId="39" xfId="0" applyFont="1" applyFill="1" applyBorder="1" applyAlignment="1">
      <alignment horizontal="center" vertical="center" wrapText="1"/>
    </xf>
    <xf numFmtId="177" fontId="3" fillId="0" borderId="27" xfId="0" applyNumberFormat="1" applyFont="1" applyBorder="1" applyProtection="1">
      <alignment vertical="center"/>
      <protection hidden="1"/>
    </xf>
    <xf numFmtId="178" fontId="3" fillId="0" borderId="40" xfId="0" applyNumberFormat="1" applyFont="1" applyBorder="1" applyProtection="1">
      <alignment vertical="center"/>
      <protection hidden="1"/>
    </xf>
    <xf numFmtId="177" fontId="3" fillId="0" borderId="28" xfId="0" applyNumberFormat="1" applyFont="1" applyBorder="1" applyProtection="1">
      <alignment vertical="center"/>
      <protection hidden="1"/>
    </xf>
    <xf numFmtId="177" fontId="3" fillId="0" borderId="41" xfId="0" applyNumberFormat="1" applyFont="1" applyBorder="1" applyProtection="1">
      <alignment vertical="center"/>
      <protection hidden="1"/>
    </xf>
    <xf numFmtId="177" fontId="3" fillId="0" borderId="30" xfId="0" applyNumberFormat="1" applyFont="1" applyBorder="1" applyProtection="1">
      <alignment vertical="center"/>
      <protection hidden="1"/>
    </xf>
    <xf numFmtId="178" fontId="3" fillId="0" borderId="42" xfId="0" applyNumberFormat="1" applyFont="1" applyBorder="1" applyProtection="1">
      <alignment vertical="center"/>
      <protection hidden="1"/>
    </xf>
    <xf numFmtId="177" fontId="3" fillId="0" borderId="31" xfId="0" applyNumberFormat="1" applyFont="1" applyBorder="1" applyProtection="1">
      <alignment vertical="center"/>
      <protection hidden="1"/>
    </xf>
    <xf numFmtId="177" fontId="3" fillId="0" borderId="43" xfId="0" applyNumberFormat="1" applyFont="1" applyBorder="1" applyProtection="1">
      <alignment vertical="center"/>
      <protection hidden="1"/>
    </xf>
    <xf numFmtId="177" fontId="3" fillId="0" borderId="33" xfId="0" applyNumberFormat="1" applyFont="1" applyBorder="1" applyProtection="1">
      <alignment vertical="center"/>
      <protection hidden="1"/>
    </xf>
    <xf numFmtId="178" fontId="3" fillId="0" borderId="44" xfId="0" applyNumberFormat="1" applyFont="1" applyBorder="1" applyProtection="1">
      <alignment vertical="center"/>
      <protection hidden="1"/>
    </xf>
    <xf numFmtId="177" fontId="3" fillId="0" borderId="34" xfId="0" applyNumberFormat="1" applyFont="1" applyBorder="1" applyProtection="1">
      <alignment vertical="center"/>
      <protection hidden="1"/>
    </xf>
    <xf numFmtId="177" fontId="3" fillId="0" borderId="45" xfId="0" applyNumberFormat="1" applyFont="1" applyBorder="1" applyProtection="1">
      <alignment vertical="center"/>
      <protection hidden="1"/>
    </xf>
    <xf numFmtId="0" fontId="3" fillId="0" borderId="35" xfId="0" applyFont="1" applyFill="1" applyBorder="1" applyAlignment="1">
      <alignment horizontal="right" vertical="center"/>
    </xf>
    <xf numFmtId="179" fontId="3" fillId="0" borderId="46" xfId="0" applyNumberFormat="1" applyFont="1" applyFill="1" applyBorder="1" applyProtection="1">
      <alignment vertical="center"/>
      <protection hidden="1"/>
    </xf>
    <xf numFmtId="0" fontId="3" fillId="0" borderId="37" xfId="0" applyFont="1" applyFill="1" applyBorder="1" applyProtection="1">
      <alignment vertical="center"/>
      <protection hidden="1"/>
    </xf>
    <xf numFmtId="177" fontId="3" fillId="0" borderId="47" xfId="0" applyNumberFormat="1" applyFont="1" applyFill="1" applyBorder="1" applyProtection="1">
      <alignment vertical="center"/>
      <protection hidden="1"/>
    </xf>
    <xf numFmtId="0" fontId="3" fillId="0" borderId="20" xfId="0" applyFont="1" applyBorder="1" applyAlignment="1">
      <alignment horizontal="center" vertical="center"/>
    </xf>
    <xf numFmtId="179" fontId="3" fillId="8" borderId="22" xfId="0" applyNumberFormat="1" applyFont="1" applyFill="1" applyBorder="1" applyProtection="1">
      <alignment vertical="center"/>
      <protection hidden="1"/>
    </xf>
    <xf numFmtId="0" fontId="3" fillId="8" borderId="0" xfId="0" applyFont="1" applyFill="1" applyProtection="1">
      <alignment vertical="center"/>
      <protection hidden="1"/>
    </xf>
    <xf numFmtId="0" fontId="3" fillId="0" borderId="0" xfId="0" applyFont="1" applyProtection="1">
      <alignment vertical="center"/>
      <protection hidden="1"/>
    </xf>
    <xf numFmtId="14" fontId="3" fillId="9" borderId="0" xfId="0" applyNumberFormat="1" applyFont="1" applyFill="1" applyProtection="1">
      <alignment vertical="center"/>
      <protection hidden="1"/>
    </xf>
    <xf numFmtId="0" fontId="3" fillId="10" borderId="0" xfId="0" applyFont="1" applyFill="1" applyProtection="1">
      <alignment vertical="center"/>
      <protection hidden="1"/>
    </xf>
    <xf numFmtId="0" fontId="3" fillId="11" borderId="0" xfId="0" applyFont="1" applyFill="1" applyProtection="1">
      <alignment vertical="center"/>
      <protection hidden="1"/>
    </xf>
    <xf numFmtId="0" fontId="3" fillId="4" borderId="0" xfId="0" applyFont="1" applyFill="1" applyProtection="1">
      <alignment vertical="center"/>
      <protection hidden="1"/>
    </xf>
    <xf numFmtId="14" fontId="3" fillId="4" borderId="0" xfId="0" applyNumberFormat="1" applyFont="1" applyFill="1" applyProtection="1">
      <alignment vertical="center"/>
      <protection hidden="1"/>
    </xf>
    <xf numFmtId="0" fontId="3" fillId="0" borderId="0" xfId="0" applyFont="1" applyFill="1" applyProtection="1">
      <alignment vertical="center"/>
      <protection hidden="1"/>
    </xf>
    <xf numFmtId="0" fontId="3" fillId="5" borderId="48" xfId="0" applyFont="1" applyFill="1" applyBorder="1" applyProtection="1">
      <alignment vertical="center"/>
      <protection hidden="1"/>
    </xf>
    <xf numFmtId="0" fontId="10" fillId="11" borderId="0" xfId="0" applyFont="1" applyFill="1" applyProtection="1">
      <alignment vertical="center"/>
      <protection hidden="1"/>
    </xf>
    <xf numFmtId="14" fontId="3" fillId="0" borderId="49" xfId="0" applyNumberFormat="1" applyFont="1" applyBorder="1" applyProtection="1">
      <alignment vertical="center"/>
      <protection hidden="1"/>
    </xf>
    <xf numFmtId="0" fontId="3" fillId="0" borderId="2" xfId="0" applyFont="1" applyBorder="1" applyProtection="1">
      <alignment vertical="center"/>
      <protection hidden="1"/>
    </xf>
    <xf numFmtId="0" fontId="3" fillId="8" borderId="50" xfId="0" applyFont="1" applyFill="1" applyBorder="1" applyProtection="1">
      <alignment vertical="center"/>
      <protection hidden="1"/>
    </xf>
    <xf numFmtId="0" fontId="3" fillId="12" borderId="50" xfId="0" applyFont="1" applyFill="1" applyBorder="1" applyProtection="1">
      <alignment vertical="center"/>
      <protection hidden="1"/>
    </xf>
    <xf numFmtId="0" fontId="3" fillId="0" borderId="50" xfId="0" applyFont="1" applyBorder="1" applyProtection="1">
      <alignment vertical="center"/>
      <protection hidden="1"/>
    </xf>
    <xf numFmtId="0" fontId="3" fillId="11" borderId="50" xfId="0" applyFont="1" applyFill="1" applyBorder="1" applyProtection="1">
      <alignment vertical="center"/>
      <protection hidden="1"/>
    </xf>
    <xf numFmtId="0" fontId="3" fillId="0" borderId="51" xfId="0" applyFont="1" applyBorder="1" applyProtection="1">
      <alignment vertical="center"/>
      <protection hidden="1"/>
    </xf>
    <xf numFmtId="0" fontId="3" fillId="0" borderId="9" xfId="0" applyFont="1" applyBorder="1" applyProtection="1">
      <alignment vertical="center"/>
      <protection hidden="1"/>
    </xf>
    <xf numFmtId="0" fontId="3" fillId="0" borderId="12" xfId="0" applyFont="1" applyBorder="1" applyProtection="1">
      <alignment vertical="center"/>
      <protection hidden="1"/>
    </xf>
    <xf numFmtId="56" fontId="3" fillId="0" borderId="12" xfId="0" applyNumberFormat="1" applyFont="1" applyBorder="1" applyProtection="1">
      <alignment vertical="center"/>
      <protection hidden="1"/>
    </xf>
    <xf numFmtId="0" fontId="3" fillId="0" borderId="12" xfId="0" applyNumberFormat="1" applyFont="1" applyBorder="1" applyProtection="1">
      <alignment vertical="center"/>
      <protection hidden="1"/>
    </xf>
    <xf numFmtId="0" fontId="3" fillId="0" borderId="15" xfId="0" applyFont="1" applyBorder="1" applyProtection="1">
      <alignment vertical="center"/>
      <protection hidden="1"/>
    </xf>
    <xf numFmtId="0" fontId="3" fillId="0" borderId="16" xfId="0" applyFont="1" applyBorder="1" applyProtection="1">
      <alignment vertical="center"/>
      <protection hidden="1"/>
    </xf>
    <xf numFmtId="0" fontId="3" fillId="0" borderId="17" xfId="0" applyFont="1" applyBorder="1" applyProtection="1">
      <alignment vertical="center"/>
      <protection hidden="1"/>
    </xf>
    <xf numFmtId="56" fontId="3" fillId="0" borderId="17" xfId="0" applyNumberFormat="1" applyFont="1" applyBorder="1" applyProtection="1">
      <alignment vertical="center"/>
      <protection hidden="1"/>
    </xf>
    <xf numFmtId="0" fontId="3" fillId="0" borderId="17" xfId="0" applyNumberFormat="1" applyFont="1" applyBorder="1" applyProtection="1">
      <alignment vertical="center"/>
      <protection hidden="1"/>
    </xf>
    <xf numFmtId="0" fontId="3" fillId="0" borderId="52" xfId="0" applyFont="1" applyBorder="1" applyProtection="1">
      <alignment vertical="center"/>
      <protection hidden="1"/>
    </xf>
    <xf numFmtId="0" fontId="0" fillId="0" borderId="0" xfId="0" applyProtection="1">
      <alignment vertical="center"/>
      <protection hidden="1"/>
    </xf>
    <xf numFmtId="181" fontId="3" fillId="0" borderId="26" xfId="0" applyNumberFormat="1" applyFont="1" applyBorder="1">
      <alignment vertical="center"/>
    </xf>
    <xf numFmtId="181" fontId="3" fillId="0" borderId="29" xfId="0" applyNumberFormat="1" applyFont="1" applyBorder="1">
      <alignment vertical="center"/>
    </xf>
    <xf numFmtId="181" fontId="3" fillId="0" borderId="32" xfId="0" applyNumberFormat="1" applyFont="1" applyBorder="1">
      <alignment vertical="center"/>
    </xf>
    <xf numFmtId="0" fontId="3" fillId="13" borderId="0" xfId="0" applyFont="1" applyFill="1">
      <alignment vertical="center"/>
    </xf>
    <xf numFmtId="0" fontId="1" fillId="13" borderId="0" xfId="0" applyFont="1" applyFill="1" applyAlignment="1">
      <alignment horizontal="center" vertical="center"/>
    </xf>
    <xf numFmtId="0" fontId="4" fillId="13" borderId="0" xfId="0" applyFont="1" applyFill="1">
      <alignment vertical="center"/>
    </xf>
    <xf numFmtId="0" fontId="6" fillId="13" borderId="1" xfId="0" applyFont="1" applyFill="1" applyBorder="1" applyAlignment="1">
      <alignment vertical="center"/>
    </xf>
    <xf numFmtId="0" fontId="3" fillId="13" borderId="5" xfId="0" applyFont="1" applyFill="1" applyBorder="1">
      <alignment vertical="center"/>
    </xf>
    <xf numFmtId="0" fontId="7" fillId="13" borderId="0" xfId="0" applyFont="1" applyFill="1">
      <alignment vertical="center"/>
    </xf>
    <xf numFmtId="0" fontId="3" fillId="13" borderId="0" xfId="0" applyFont="1" applyFill="1" applyBorder="1" applyAlignment="1">
      <alignment horizontal="center" vertical="center"/>
    </xf>
    <xf numFmtId="0" fontId="3" fillId="13" borderId="0" xfId="0" applyFont="1" applyFill="1" applyBorder="1">
      <alignment vertical="center"/>
    </xf>
    <xf numFmtId="0" fontId="3" fillId="13" borderId="0" xfId="0" applyFont="1" applyFill="1" applyAlignment="1">
      <alignment vertical="center"/>
    </xf>
    <xf numFmtId="179" fontId="3" fillId="13" borderId="0" xfId="0" applyNumberFormat="1" applyFont="1" applyFill="1" applyProtection="1">
      <alignment vertical="center"/>
      <protection hidden="1"/>
    </xf>
    <xf numFmtId="179" fontId="3" fillId="13" borderId="0" xfId="0" applyNumberFormat="1" applyFont="1" applyFill="1">
      <alignment vertical="center"/>
    </xf>
    <xf numFmtId="176" fontId="3" fillId="13" borderId="0" xfId="0" applyNumberFormat="1" applyFont="1" applyFill="1" applyAlignment="1">
      <alignment horizontal="right" vertical="center"/>
    </xf>
    <xf numFmtId="177" fontId="3" fillId="13" borderId="0" xfId="0" applyNumberFormat="1" applyFont="1" applyFill="1">
      <alignment vertical="center"/>
    </xf>
    <xf numFmtId="180" fontId="3" fillId="13" borderId="0" xfId="0" applyNumberFormat="1" applyFont="1" applyFill="1">
      <alignment vertical="center"/>
    </xf>
    <xf numFmtId="176" fontId="5" fillId="13" borderId="0" xfId="0" applyNumberFormat="1" applyFont="1" applyFill="1" applyAlignment="1">
      <alignment horizontal="distributed" vertical="center"/>
    </xf>
    <xf numFmtId="179" fontId="9" fillId="13" borderId="0" xfId="0" applyNumberFormat="1" applyFont="1" applyFill="1" applyProtection="1">
      <alignment vertical="center"/>
      <protection hidden="1"/>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 fillId="13" borderId="0" xfId="0" applyFont="1" applyFill="1" applyAlignment="1">
      <alignment horizontal="center" vertical="center"/>
    </xf>
    <xf numFmtId="0" fontId="5" fillId="13" borderId="0" xfId="0" applyFont="1" applyFill="1" applyAlignment="1">
      <alignment horizontal="distributed" vertical="center"/>
    </xf>
    <xf numFmtId="0" fontId="3" fillId="0" borderId="3" xfId="0"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protection hidden="1"/>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14" fontId="3" fillId="0" borderId="17" xfId="0" applyNumberFormat="1" applyFont="1" applyBorder="1" applyAlignment="1" applyProtection="1">
      <alignment horizontal="center" vertical="center"/>
      <protection locked="0"/>
    </xf>
    <xf numFmtId="14" fontId="3" fillId="0" borderId="18" xfId="0" applyNumberFormat="1" applyFont="1" applyBorder="1" applyAlignment="1" applyProtection="1">
      <alignment horizontal="center" vertical="center"/>
      <protection locked="0"/>
    </xf>
    <xf numFmtId="14" fontId="3" fillId="0" borderId="12"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14" fontId="3" fillId="0" borderId="14" xfId="0" applyNumberFormat="1" applyFont="1" applyBorder="1" applyAlignment="1" applyProtection="1">
      <alignment horizontal="center" vertical="center"/>
      <protection locked="0"/>
    </xf>
    <xf numFmtId="14" fontId="3" fillId="0" borderId="15" xfId="0" applyNumberFormat="1" applyFont="1" applyBorder="1" applyAlignment="1" applyProtection="1">
      <alignment horizontal="center" vertical="center"/>
      <protection locked="0"/>
    </xf>
  </cellXfs>
  <cellStyles count="1">
    <cellStyle name="標準" xfId="0" builtinId="0"/>
  </cellStyles>
  <dxfs count="7">
    <dxf>
      <fill>
        <patternFill patternType="darkUp"/>
      </fill>
    </dxf>
    <dxf>
      <fill>
        <patternFill>
          <bgColor theme="1" tint="0.499984740745262"/>
        </patternFill>
      </fill>
    </dxf>
    <dxf>
      <fill>
        <patternFill>
          <bgColor theme="1" tint="0.499984740745262"/>
        </patternFill>
      </fill>
    </dxf>
    <dxf>
      <fill>
        <patternFill>
          <bgColor rgb="FFFF0000"/>
        </patternFill>
      </fill>
    </dxf>
    <dxf>
      <fill>
        <patternFill>
          <bgColor rgb="FFFF0000"/>
        </patternFill>
      </fill>
    </dxf>
    <dxf>
      <fill>
        <patternFill patternType="darkUp"/>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60"/>
  <sheetViews>
    <sheetView showGridLines="0" tabSelected="1" zoomScaleNormal="100" workbookViewId="0">
      <selection activeCell="C21" sqref="C21:D21"/>
    </sheetView>
  </sheetViews>
  <sheetFormatPr defaultColWidth="0" defaultRowHeight="18" zeroHeight="1" x14ac:dyDescent="0.55000000000000004"/>
  <cols>
    <col min="1" max="1" width="3" style="2" customWidth="1"/>
    <col min="2" max="2" width="21.33203125" style="2" customWidth="1"/>
    <col min="3" max="11" width="22.33203125" style="2" customWidth="1"/>
    <col min="12" max="13" width="22.33203125" style="2" hidden="1" customWidth="1"/>
    <col min="14" max="29" width="8.6640625" hidden="1" customWidth="1"/>
    <col min="30" max="16384" width="9" style="2" hidden="1"/>
  </cols>
  <sheetData>
    <row r="1" spans="1:12" ht="31.5" x14ac:dyDescent="0.55000000000000004">
      <c r="A1" s="83"/>
      <c r="B1" s="101" t="s">
        <v>0</v>
      </c>
      <c r="C1" s="101"/>
      <c r="D1" s="101"/>
      <c r="E1" s="101"/>
      <c r="F1" s="101"/>
      <c r="G1" s="101"/>
      <c r="H1" s="101"/>
      <c r="I1" s="84"/>
      <c r="J1" s="84"/>
      <c r="K1" s="84"/>
      <c r="L1" s="1"/>
    </row>
    <row r="2" spans="1:12" ht="18.75" customHeight="1" x14ac:dyDescent="0.55000000000000004">
      <c r="A2" s="83"/>
      <c r="B2" s="83"/>
      <c r="C2" s="83"/>
      <c r="D2" s="83"/>
      <c r="E2" s="83"/>
      <c r="F2" s="83"/>
      <c r="G2" s="83"/>
      <c r="H2" s="83"/>
      <c r="I2" s="83"/>
      <c r="J2" s="83"/>
      <c r="K2" s="83"/>
    </row>
    <row r="3" spans="1:12" x14ac:dyDescent="0.55000000000000004">
      <c r="A3" s="83"/>
      <c r="B3" s="83" t="s">
        <v>1</v>
      </c>
      <c r="C3" s="83"/>
      <c r="D3" s="83"/>
      <c r="E3" s="83"/>
      <c r="F3" s="83"/>
      <c r="G3" s="83"/>
      <c r="H3" s="83"/>
      <c r="I3" s="83"/>
      <c r="J3" s="83"/>
      <c r="K3" s="83"/>
    </row>
    <row r="4" spans="1:12" x14ac:dyDescent="0.55000000000000004">
      <c r="A4" s="83"/>
      <c r="B4" s="85" t="s">
        <v>2</v>
      </c>
      <c r="C4" s="83"/>
      <c r="D4" s="83"/>
      <c r="E4" s="83"/>
      <c r="F4" s="83"/>
      <c r="G4" s="83"/>
      <c r="H4" s="83"/>
      <c r="I4" s="83"/>
      <c r="J4" s="83"/>
      <c r="K4" s="83"/>
    </row>
    <row r="5" spans="1:12" x14ac:dyDescent="0.55000000000000004">
      <c r="A5" s="83"/>
      <c r="B5" s="85" t="s">
        <v>3</v>
      </c>
      <c r="C5" s="83"/>
      <c r="D5" s="83"/>
      <c r="E5" s="83"/>
      <c r="F5" s="83"/>
      <c r="G5" s="83"/>
      <c r="H5" s="83"/>
      <c r="I5" s="83"/>
      <c r="J5" s="83"/>
      <c r="K5" s="83"/>
    </row>
    <row r="6" spans="1:12" x14ac:dyDescent="0.55000000000000004">
      <c r="A6" s="83"/>
      <c r="B6" s="83" t="s">
        <v>4</v>
      </c>
      <c r="C6" s="83"/>
      <c r="D6" s="83"/>
      <c r="E6" s="83"/>
      <c r="F6" s="83"/>
      <c r="G6" s="83"/>
      <c r="H6" s="83"/>
      <c r="I6" s="83"/>
      <c r="J6" s="83"/>
      <c r="K6" s="83"/>
    </row>
    <row r="7" spans="1:12" x14ac:dyDescent="0.55000000000000004">
      <c r="A7" s="83"/>
      <c r="B7" s="83" t="s">
        <v>5</v>
      </c>
      <c r="C7" s="83"/>
      <c r="D7" s="83"/>
      <c r="E7" s="83"/>
      <c r="F7" s="83"/>
      <c r="G7" s="83"/>
      <c r="H7" s="83"/>
      <c r="I7" s="83"/>
      <c r="J7" s="83"/>
      <c r="K7" s="83"/>
    </row>
    <row r="8" spans="1:12" ht="4.5" customHeight="1" x14ac:dyDescent="0.55000000000000004">
      <c r="A8" s="83"/>
      <c r="B8" s="83"/>
      <c r="C8" s="83"/>
      <c r="D8" s="83"/>
      <c r="E8" s="83"/>
      <c r="F8" s="83"/>
      <c r="G8" s="83"/>
      <c r="H8" s="83"/>
      <c r="I8" s="83"/>
      <c r="J8" s="83"/>
      <c r="K8" s="83"/>
    </row>
    <row r="9" spans="1:12" ht="4.5" customHeight="1" x14ac:dyDescent="0.55000000000000004">
      <c r="A9" s="83"/>
      <c r="B9" s="83"/>
      <c r="C9" s="83"/>
      <c r="D9" s="83"/>
      <c r="E9" s="83"/>
      <c r="F9" s="83"/>
      <c r="G9" s="83"/>
      <c r="H9" s="83"/>
      <c r="I9" s="83"/>
      <c r="J9" s="83"/>
      <c r="K9" s="83"/>
    </row>
    <row r="10" spans="1:12" ht="25.5" x14ac:dyDescent="0.55000000000000004">
      <c r="A10" s="83"/>
      <c r="B10" s="102" t="s">
        <v>6</v>
      </c>
      <c r="C10" s="102"/>
      <c r="D10" s="83"/>
      <c r="E10" s="83"/>
      <c r="F10" s="83"/>
      <c r="G10" s="83"/>
      <c r="H10" s="83"/>
      <c r="I10" s="83"/>
      <c r="J10" s="83"/>
      <c r="K10" s="83"/>
    </row>
    <row r="11" spans="1:12" ht="19.5" thickBot="1" x14ac:dyDescent="0.6">
      <c r="A11" s="83"/>
      <c r="B11" s="86" t="s">
        <v>7</v>
      </c>
      <c r="C11" s="86"/>
      <c r="D11" s="86"/>
      <c r="E11" s="83"/>
      <c r="F11" s="83"/>
      <c r="G11" s="83"/>
      <c r="H11" s="83"/>
      <c r="I11" s="83"/>
      <c r="J11" s="83"/>
      <c r="K11" s="83"/>
    </row>
    <row r="12" spans="1:12" x14ac:dyDescent="0.55000000000000004">
      <c r="A12" s="83"/>
      <c r="B12" s="3" t="s">
        <v>8</v>
      </c>
      <c r="C12" s="103" t="s">
        <v>9</v>
      </c>
      <c r="D12" s="104"/>
      <c r="E12" s="87"/>
      <c r="F12" s="83"/>
      <c r="G12" s="83"/>
      <c r="H12" s="83"/>
      <c r="I12" s="83"/>
      <c r="J12" s="83"/>
      <c r="K12" s="83"/>
    </row>
    <row r="13" spans="1:12" ht="52.5" x14ac:dyDescent="0.55000000000000004">
      <c r="A13" s="83"/>
      <c r="B13" s="4" t="s">
        <v>10</v>
      </c>
      <c r="C13" s="105"/>
      <c r="D13" s="106"/>
      <c r="E13" s="88" t="str">
        <f>IF(OR(C12="",C13=""),"",IF(AND(C12="預かり保育",C13="認可外保育施設等の併用あり"),"こちらの請求額計算シートではなく、請求額計算シート（預かり保育と認可外保育施設等を併用している方）に入力してください。",""))</f>
        <v/>
      </c>
      <c r="F13" s="83"/>
      <c r="G13" s="83"/>
      <c r="H13" s="83"/>
      <c r="I13" s="83"/>
      <c r="J13" s="83"/>
      <c r="K13" s="83"/>
    </row>
    <row r="14" spans="1:12" x14ac:dyDescent="0.55000000000000004">
      <c r="A14" s="83"/>
      <c r="B14" s="5" t="s">
        <v>11</v>
      </c>
      <c r="C14" s="107"/>
      <c r="D14" s="108"/>
      <c r="E14" s="83"/>
      <c r="F14" s="83"/>
      <c r="G14" s="83"/>
      <c r="H14" s="83"/>
      <c r="I14" s="83"/>
      <c r="J14" s="83"/>
      <c r="K14" s="83"/>
    </row>
    <row r="15" spans="1:12" ht="18.75" customHeight="1" x14ac:dyDescent="0.55000000000000004">
      <c r="A15" s="83"/>
      <c r="B15" s="5" t="s">
        <v>13</v>
      </c>
      <c r="C15" s="99"/>
      <c r="D15" s="100"/>
      <c r="E15" s="83"/>
      <c r="F15" s="83"/>
      <c r="G15" s="83"/>
      <c r="H15" s="83"/>
      <c r="I15" s="83"/>
      <c r="J15" s="83"/>
      <c r="K15" s="83"/>
    </row>
    <row r="16" spans="1:12" ht="18.75" customHeight="1" x14ac:dyDescent="0.55000000000000004">
      <c r="A16" s="83"/>
      <c r="B16" s="5" t="s">
        <v>12</v>
      </c>
      <c r="C16" s="99"/>
      <c r="D16" s="100"/>
      <c r="E16" s="83"/>
      <c r="F16" s="83"/>
      <c r="G16" s="83"/>
      <c r="H16" s="83"/>
      <c r="I16" s="83"/>
      <c r="J16" s="83"/>
      <c r="K16" s="83"/>
    </row>
    <row r="17" spans="1:13" ht="18.75" customHeight="1" x14ac:dyDescent="0.55000000000000004">
      <c r="A17" s="83"/>
      <c r="B17" s="5" t="s">
        <v>14</v>
      </c>
      <c r="C17" s="111"/>
      <c r="D17" s="100"/>
      <c r="E17" s="83"/>
      <c r="F17" s="83"/>
      <c r="G17" s="83"/>
      <c r="H17" s="83"/>
      <c r="I17" s="83"/>
      <c r="J17" s="83"/>
      <c r="K17" s="83"/>
    </row>
    <row r="18" spans="1:13" x14ac:dyDescent="0.55000000000000004">
      <c r="A18" s="83"/>
      <c r="B18" s="6" t="s">
        <v>15</v>
      </c>
      <c r="C18" s="99"/>
      <c r="D18" s="100"/>
      <c r="E18" s="83"/>
      <c r="F18" s="83"/>
      <c r="G18" s="83"/>
      <c r="H18" s="83"/>
      <c r="I18" s="83"/>
      <c r="J18" s="83"/>
      <c r="K18" s="83"/>
    </row>
    <row r="19" spans="1:13" x14ac:dyDescent="0.55000000000000004">
      <c r="A19" s="83"/>
      <c r="B19" s="6" t="s">
        <v>16</v>
      </c>
      <c r="C19" s="112" t="str">
        <f>IF(OR(預かり保育パラ!B3=0,預かり保育パラ!B3=1,預かり保育パラ!B3=2,預かり保育パラ!B3="0歳児"),"３号",IF(OR(預かり保育パラ!B3=3,預かり保育パラ!B3=4,預かり保育パラ!B3=5),"２号","生年月日を確認してください"))</f>
        <v>生年月日を確認してください</v>
      </c>
      <c r="D19" s="113"/>
      <c r="E19" s="7" t="s">
        <v>60</v>
      </c>
      <c r="F19" s="8"/>
      <c r="G19" s="8"/>
      <c r="H19" s="8"/>
      <c r="I19" s="8"/>
      <c r="J19" s="83"/>
      <c r="K19" s="83"/>
    </row>
    <row r="20" spans="1:13" x14ac:dyDescent="0.55000000000000004">
      <c r="A20" s="83"/>
      <c r="B20" s="6" t="s">
        <v>17</v>
      </c>
      <c r="C20" s="114">
        <v>45748</v>
      </c>
      <c r="D20" s="115"/>
      <c r="E20" s="7" t="s">
        <v>63</v>
      </c>
      <c r="F20" s="8"/>
      <c r="G20" s="8"/>
      <c r="H20" s="8"/>
      <c r="I20" s="8"/>
      <c r="J20" s="83"/>
      <c r="K20" s="83"/>
      <c r="L20" s="9"/>
      <c r="M20" s="9"/>
    </row>
    <row r="21" spans="1:13" x14ac:dyDescent="0.55000000000000004">
      <c r="A21" s="83"/>
      <c r="B21" s="6" t="s">
        <v>18</v>
      </c>
      <c r="C21" s="114"/>
      <c r="D21" s="115"/>
      <c r="E21" s="7" t="s">
        <v>64</v>
      </c>
      <c r="F21" s="8"/>
      <c r="G21" s="8"/>
      <c r="H21" s="8"/>
      <c r="I21" s="8"/>
      <c r="J21" s="83"/>
      <c r="K21" s="83"/>
      <c r="L21" s="9"/>
      <c r="M21" s="9"/>
    </row>
    <row r="22" spans="1:13" x14ac:dyDescent="0.55000000000000004">
      <c r="A22" s="83"/>
      <c r="B22" s="6" t="s">
        <v>19</v>
      </c>
      <c r="C22" s="99"/>
      <c r="D22" s="100"/>
      <c r="E22" s="7" t="s">
        <v>20</v>
      </c>
      <c r="F22" s="8"/>
      <c r="G22" s="8"/>
      <c r="H22" s="8"/>
      <c r="I22" s="8"/>
      <c r="J22" s="83"/>
      <c r="K22" s="83"/>
      <c r="L22" s="9"/>
      <c r="M22" s="9"/>
    </row>
    <row r="23" spans="1:13" ht="18.5" thickBot="1" x14ac:dyDescent="0.6">
      <c r="A23" s="83"/>
      <c r="B23" s="10" t="s">
        <v>21</v>
      </c>
      <c r="C23" s="109"/>
      <c r="D23" s="110"/>
      <c r="E23" s="7" t="s">
        <v>61</v>
      </c>
      <c r="F23" s="8"/>
      <c r="G23" s="8"/>
      <c r="H23" s="8"/>
      <c r="I23" s="8"/>
      <c r="J23" s="83"/>
      <c r="K23" s="83"/>
      <c r="L23" s="9"/>
      <c r="M23" s="9"/>
    </row>
    <row r="24" spans="1:13" ht="18.5" thickBot="1" x14ac:dyDescent="0.6">
      <c r="A24" s="83"/>
      <c r="B24" s="11" t="str">
        <f>IF(OR(C12="",C13="",C14="",C15="",C16="",C17="",C18="",C20="",C22="",C19="生年月日を確認してください",AND(C22="転出あり",C23=""),AND(C22="転出なし",NOT(C23="")),C25&gt;E25),"※入力漏れ又は入力誤りがございます。上記欄を確認してください。","")</f>
        <v>※入力漏れ又は入力誤りがございます。上記欄を確認してください。</v>
      </c>
      <c r="C24" s="12"/>
      <c r="D24" s="12"/>
      <c r="E24" s="13" t="s">
        <v>62</v>
      </c>
      <c r="F24" s="8"/>
      <c r="G24" s="8"/>
      <c r="H24" s="8"/>
      <c r="I24" s="8"/>
      <c r="J24" s="83"/>
      <c r="K24" s="83"/>
    </row>
    <row r="25" spans="1:13" ht="18.5" thickBot="1" x14ac:dyDescent="0.6">
      <c r="A25" s="83"/>
      <c r="B25" s="14" t="s">
        <v>17</v>
      </c>
      <c r="C25" s="15">
        <f>C20</f>
        <v>45748</v>
      </c>
      <c r="D25" s="16" t="s">
        <v>18</v>
      </c>
      <c r="E25" s="17">
        <f>預かり保育パラ!L13</f>
        <v>46112</v>
      </c>
      <c r="F25" s="83"/>
      <c r="G25" s="83"/>
      <c r="H25" s="83"/>
      <c r="I25" s="83"/>
      <c r="J25" s="83"/>
      <c r="K25" s="83"/>
    </row>
    <row r="26" spans="1:13" ht="19.5" thickBot="1" x14ac:dyDescent="0.6">
      <c r="A26" s="83"/>
      <c r="B26" s="86" t="s">
        <v>22</v>
      </c>
      <c r="C26" s="89"/>
      <c r="D26" s="89"/>
      <c r="E26" s="90"/>
      <c r="F26" s="83"/>
      <c r="G26" s="83"/>
      <c r="H26" s="83"/>
      <c r="I26" s="83"/>
      <c r="J26" s="83"/>
      <c r="K26" s="83"/>
    </row>
    <row r="27" spans="1:13" ht="18.5" thickBot="1" x14ac:dyDescent="0.6">
      <c r="A27" s="83"/>
      <c r="B27" s="18" t="s">
        <v>23</v>
      </c>
      <c r="C27" s="19" t="s">
        <v>24</v>
      </c>
      <c r="D27" s="20" t="s">
        <v>25</v>
      </c>
      <c r="E27" s="91"/>
      <c r="F27" s="83"/>
      <c r="G27" s="83"/>
      <c r="H27" s="83"/>
      <c r="I27" s="83"/>
      <c r="J27" s="83"/>
      <c r="K27" s="83"/>
    </row>
    <row r="28" spans="1:13" ht="18.5" thickTop="1" x14ac:dyDescent="0.55000000000000004">
      <c r="A28" s="83"/>
      <c r="B28" s="80">
        <v>4</v>
      </c>
      <c r="C28" s="21"/>
      <c r="D28" s="22"/>
      <c r="E28" s="92" t="str">
        <f>IF(AND(NOT(D28=""),預かり保育パラ!D15&lt;D28),"利用日数が認定期間内の日数を超えていますので確認してください。",IF(OR($B28&lt;預かり保育パラ!$B$4,$B28&gt;預かり保育パラ!$B$5),"入力不要です。",IF(OR(AND(NOT(C28=""),D28=""),AND(NOT(D28=""),C28="")),"保育料支払額または利用日数に入力漏れがあります。","")))</f>
        <v/>
      </c>
      <c r="F28" s="93"/>
      <c r="G28" s="93"/>
      <c r="H28" s="93"/>
      <c r="I28" s="93"/>
      <c r="J28" s="93"/>
      <c r="K28" s="93"/>
      <c r="L28" s="23"/>
      <c r="M28" s="23"/>
    </row>
    <row r="29" spans="1:13" x14ac:dyDescent="0.55000000000000004">
      <c r="A29" s="83"/>
      <c r="B29" s="81">
        <v>5</v>
      </c>
      <c r="C29" s="24"/>
      <c r="D29" s="25"/>
      <c r="E29" s="92" t="str">
        <f>IF(AND(NOT(D29=""),預かり保育パラ!D16&lt;D29),"利用日数が認定期間内の日数を超えていますので確認してください。",IF(OR($B29&lt;預かり保育パラ!$B$4,$B29&gt;預かり保育パラ!$B$5),"入力不要です。",IF(OR(AND(NOT(C29=""),D29=""),AND(NOT(D29=""),C29="")),"保育料支払額または利用日数に入力漏れがあります。","")))</f>
        <v/>
      </c>
      <c r="F29" s="93"/>
      <c r="G29" s="93"/>
      <c r="H29" s="93"/>
      <c r="I29" s="93"/>
      <c r="J29" s="93"/>
      <c r="K29" s="93"/>
      <c r="L29" s="23"/>
      <c r="M29" s="23"/>
    </row>
    <row r="30" spans="1:13" x14ac:dyDescent="0.55000000000000004">
      <c r="A30" s="83"/>
      <c r="B30" s="81">
        <v>6</v>
      </c>
      <c r="C30" s="24"/>
      <c r="D30" s="25"/>
      <c r="E30" s="92" t="str">
        <f>IF(AND(NOT(D30=""),預かり保育パラ!D17&lt;D30),"利用日数が認定期間内の日数を超えていますので確認してください。",IF(OR($B30&lt;預かり保育パラ!$B$4,$B30&gt;預かり保育パラ!$B$5),"入力不要です。",IF(OR(AND(NOT(C30=""),D30=""),AND(NOT(D30=""),C30="")),"保育料支払額または利用日数に入力漏れがあります。","")))</f>
        <v/>
      </c>
      <c r="F30" s="93"/>
      <c r="G30" s="93"/>
      <c r="H30" s="93"/>
      <c r="I30" s="93"/>
      <c r="J30" s="93"/>
      <c r="K30" s="93"/>
      <c r="L30" s="23"/>
      <c r="M30" s="23"/>
    </row>
    <row r="31" spans="1:13" x14ac:dyDescent="0.55000000000000004">
      <c r="A31" s="83"/>
      <c r="B31" s="81">
        <v>7</v>
      </c>
      <c r="C31" s="24"/>
      <c r="D31" s="25"/>
      <c r="E31" s="92" t="str">
        <f>IF(AND(NOT(D31=""),預かり保育パラ!D18&lt;D31),"利用日数が認定期間内の日数を超えていますので確認してください。",IF(OR($B31&lt;預かり保育パラ!$B$4,$B31&gt;預かり保育パラ!$B$5),"入力不要です。",IF(OR(AND(NOT(C31=""),D31=""),AND(NOT(D31=""),C31="")),"保育料支払額または利用日数に入力漏れがあります。","")))</f>
        <v/>
      </c>
      <c r="F31" s="93"/>
      <c r="G31" s="93"/>
      <c r="H31" s="93"/>
      <c r="I31" s="93"/>
      <c r="J31" s="93"/>
      <c r="K31" s="93"/>
      <c r="L31" s="23"/>
      <c r="M31" s="23"/>
    </row>
    <row r="32" spans="1:13" x14ac:dyDescent="0.55000000000000004">
      <c r="A32" s="83"/>
      <c r="B32" s="81">
        <v>8</v>
      </c>
      <c r="C32" s="24"/>
      <c r="D32" s="25"/>
      <c r="E32" s="92" t="str">
        <f>IF(AND(NOT(D32=""),預かり保育パラ!D19&lt;D32),"利用日数が認定期間内の日数を超えていますので確認してください。",IF(OR($B32&lt;預かり保育パラ!$B$4,$B32&gt;預かり保育パラ!$B$5),"入力不要です。",IF(OR(AND(NOT(C32=""),D32=""),AND(NOT(D32=""),C32="")),"保育料支払額または利用日数に入力漏れがあります。","")))</f>
        <v/>
      </c>
      <c r="F32" s="93"/>
      <c r="G32" s="93"/>
      <c r="H32" s="93"/>
      <c r="I32" s="93"/>
      <c r="J32" s="93"/>
      <c r="K32" s="93"/>
      <c r="L32" s="23"/>
      <c r="M32" s="23"/>
    </row>
    <row r="33" spans="1:13" ht="18.5" thickBot="1" x14ac:dyDescent="0.6">
      <c r="A33" s="83"/>
      <c r="B33" s="82">
        <v>9</v>
      </c>
      <c r="C33" s="26"/>
      <c r="D33" s="27"/>
      <c r="E33" s="92" t="str">
        <f>IF(AND(NOT(D33=""),預かり保育パラ!D20&lt;D33),"利用日数が認定期間内の日数を超えていますので確認してください。",IF(OR($B33&lt;預かり保育パラ!$B$4,$B33&gt;預かり保育パラ!$B$5),"入力不要です。",IF(OR(AND(NOT(C33=""),D33=""),AND(NOT(D33=""),C33="")),"保育料支払額または利用日数に入力漏れがあります。","")))</f>
        <v/>
      </c>
      <c r="F33" s="93"/>
      <c r="G33" s="93"/>
      <c r="H33" s="93"/>
      <c r="I33" s="93"/>
      <c r="J33" s="93"/>
      <c r="K33" s="93"/>
      <c r="L33" s="23"/>
      <c r="M33" s="23"/>
    </row>
    <row r="34" spans="1:13" ht="19" thickTop="1" thickBot="1" x14ac:dyDescent="0.6">
      <c r="A34" s="83"/>
      <c r="B34" s="28" t="s">
        <v>26</v>
      </c>
      <c r="C34" s="29">
        <f>SUMIF(E28:E33,"&lt;&gt;入力不要です。",C28:C33)</f>
        <v>0</v>
      </c>
      <c r="D34" s="30"/>
      <c r="E34" s="93"/>
      <c r="F34" s="93"/>
      <c r="G34" s="93"/>
      <c r="H34" s="93"/>
      <c r="I34" s="93"/>
      <c r="J34" s="93"/>
      <c r="K34" s="93"/>
      <c r="L34" s="23"/>
      <c r="M34" s="23"/>
    </row>
    <row r="35" spans="1:13" x14ac:dyDescent="0.55000000000000004">
      <c r="A35" s="83"/>
      <c r="B35" s="94"/>
      <c r="C35" s="95"/>
      <c r="D35" s="96"/>
      <c r="E35" s="93"/>
      <c r="F35" s="93"/>
      <c r="G35" s="93"/>
      <c r="H35" s="93"/>
      <c r="I35" s="93"/>
      <c r="J35" s="93"/>
      <c r="K35" s="93"/>
      <c r="L35" s="23"/>
      <c r="M35" s="23"/>
    </row>
    <row r="36" spans="1:13" ht="26" thickBot="1" x14ac:dyDescent="0.6">
      <c r="A36" s="83"/>
      <c r="B36" s="97" t="s">
        <v>27</v>
      </c>
      <c r="C36" s="95"/>
      <c r="D36" s="96"/>
      <c r="E36" s="93"/>
      <c r="F36" s="93"/>
      <c r="G36" s="93"/>
      <c r="H36" s="93"/>
      <c r="I36" s="93"/>
      <c r="J36" s="93"/>
      <c r="K36" s="93"/>
      <c r="L36" s="23"/>
      <c r="M36" s="23"/>
    </row>
    <row r="37" spans="1:13" ht="53" thickBot="1" x14ac:dyDescent="0.6">
      <c r="A37" s="83"/>
      <c r="B37" s="18" t="s">
        <v>23</v>
      </c>
      <c r="C37" s="19" t="s">
        <v>28</v>
      </c>
      <c r="D37" s="31" t="s">
        <v>29</v>
      </c>
      <c r="E37" s="32" t="s">
        <v>30</v>
      </c>
      <c r="F37" s="33" t="s">
        <v>31</v>
      </c>
      <c r="G37" s="83"/>
      <c r="H37" s="83"/>
      <c r="I37" s="83"/>
      <c r="J37" s="83"/>
      <c r="K37" s="83"/>
    </row>
    <row r="38" spans="1:13" ht="18.5" thickTop="1" x14ac:dyDescent="0.55000000000000004">
      <c r="A38" s="83"/>
      <c r="B38" s="80">
        <v>4</v>
      </c>
      <c r="C38" s="34">
        <f t="shared" ref="C38:D43" si="0">C28</f>
        <v>0</v>
      </c>
      <c r="D38" s="35">
        <f t="shared" si="0"/>
        <v>0</v>
      </c>
      <c r="E38" s="36" t="b">
        <f>IF(OR($B38&lt;預かり保育パラ!$B$4,$B38&gt;預かり保育パラ!$B$5),"",預かり保育パラ!E15)</f>
        <v>0</v>
      </c>
      <c r="F38" s="37" t="str">
        <f>IF(OR($C$19="",$C$19="生年月日を確認してください"),"",IF(OR($B38&lt;預かり保育パラ!$B$4,$B38&gt;預かり保育パラ!$B$5),"",IF(E38&lt;=C38,E38,C38)))</f>
        <v/>
      </c>
      <c r="G38" s="83" t="str">
        <f>IF(E28="入力不要です。","入力不要です。","")</f>
        <v/>
      </c>
      <c r="H38" s="83"/>
      <c r="I38" s="83"/>
      <c r="J38" s="83"/>
      <c r="K38" s="83"/>
    </row>
    <row r="39" spans="1:13" x14ac:dyDescent="0.55000000000000004">
      <c r="A39" s="83"/>
      <c r="B39" s="81">
        <v>5</v>
      </c>
      <c r="C39" s="38">
        <f t="shared" si="0"/>
        <v>0</v>
      </c>
      <c r="D39" s="39">
        <f t="shared" si="0"/>
        <v>0</v>
      </c>
      <c r="E39" s="40" t="b">
        <f>IF(OR($B39&lt;預かり保育パラ!$B$4,$B39&gt;預かり保育パラ!$B$5),"",預かり保育パラ!E16)</f>
        <v>0</v>
      </c>
      <c r="F39" s="41" t="str">
        <f>IF(OR($C$19="",$C$19="生年月日を確認してください"),"",IF(OR($B39&lt;預かり保育パラ!$B$4,$B39&gt;預かり保育パラ!$B$5),"",IF(E39&lt;=C39,E39,C39)))</f>
        <v/>
      </c>
      <c r="G39" s="83" t="str">
        <f t="shared" ref="G39:G43" si="1">IF(E29="入力不要です。","入力不要です。","")</f>
        <v/>
      </c>
      <c r="H39" s="83"/>
      <c r="I39" s="83"/>
      <c r="J39" s="83"/>
      <c r="K39" s="83"/>
    </row>
    <row r="40" spans="1:13" x14ac:dyDescent="0.55000000000000004">
      <c r="A40" s="83"/>
      <c r="B40" s="81">
        <v>6</v>
      </c>
      <c r="C40" s="38">
        <f t="shared" si="0"/>
        <v>0</v>
      </c>
      <c r="D40" s="39">
        <f t="shared" si="0"/>
        <v>0</v>
      </c>
      <c r="E40" s="40" t="b">
        <f>IF(OR($B40&lt;預かり保育パラ!$B$4,$B40&gt;預かり保育パラ!$B$5),"",預かり保育パラ!E17)</f>
        <v>0</v>
      </c>
      <c r="F40" s="41" t="str">
        <f>IF(OR($C$19="",$C$19="生年月日を確認してください"),"",IF(OR($B40&lt;預かり保育パラ!$B$4,$B40&gt;預かり保育パラ!$B$5),"",IF(E40&lt;=C40,E40,C40)))</f>
        <v/>
      </c>
      <c r="G40" s="83" t="str">
        <f t="shared" si="1"/>
        <v/>
      </c>
      <c r="H40" s="83"/>
      <c r="I40" s="83"/>
      <c r="J40" s="83"/>
      <c r="K40" s="83"/>
    </row>
    <row r="41" spans="1:13" x14ac:dyDescent="0.55000000000000004">
      <c r="A41" s="83"/>
      <c r="B41" s="81">
        <v>7</v>
      </c>
      <c r="C41" s="38">
        <f t="shared" si="0"/>
        <v>0</v>
      </c>
      <c r="D41" s="39">
        <f t="shared" si="0"/>
        <v>0</v>
      </c>
      <c r="E41" s="40" t="b">
        <f>IF(OR($B41&lt;預かり保育パラ!$B$4,$B41&gt;預かり保育パラ!$B$5),"",預かり保育パラ!E18)</f>
        <v>0</v>
      </c>
      <c r="F41" s="41" t="str">
        <f>IF(OR($C$19="",$C$19="生年月日を確認してください"),"",IF(OR($B41&lt;預かり保育パラ!$B$4,$B41&gt;預かり保育パラ!$B$5),"",IF(E41&lt;=C41,E41,C41)))</f>
        <v/>
      </c>
      <c r="G41" s="83" t="str">
        <f t="shared" si="1"/>
        <v/>
      </c>
      <c r="H41" s="83"/>
      <c r="I41" s="83"/>
      <c r="J41" s="83"/>
      <c r="K41" s="83"/>
    </row>
    <row r="42" spans="1:13" x14ac:dyDescent="0.55000000000000004">
      <c r="A42" s="83"/>
      <c r="B42" s="81">
        <v>8</v>
      </c>
      <c r="C42" s="38">
        <f t="shared" si="0"/>
        <v>0</v>
      </c>
      <c r="D42" s="39">
        <f t="shared" si="0"/>
        <v>0</v>
      </c>
      <c r="E42" s="40" t="b">
        <f>IF(OR($B42&lt;預かり保育パラ!$B$4,$B42&gt;預かり保育パラ!$B$5),"",預かり保育パラ!E19)</f>
        <v>0</v>
      </c>
      <c r="F42" s="41" t="str">
        <f>IF(OR($C$19="",$C$19="生年月日を確認してください"),"",IF(OR($B42&lt;預かり保育パラ!$B$4,$B42&gt;預かり保育パラ!$B$5),"",IF(E42&lt;=C42,E42,C42)))</f>
        <v/>
      </c>
      <c r="G42" s="83" t="str">
        <f t="shared" si="1"/>
        <v/>
      </c>
      <c r="H42" s="83"/>
      <c r="I42" s="83"/>
      <c r="J42" s="83"/>
      <c r="K42" s="83"/>
    </row>
    <row r="43" spans="1:13" ht="18.5" thickBot="1" x14ac:dyDescent="0.6">
      <c r="A43" s="83"/>
      <c r="B43" s="82">
        <v>9</v>
      </c>
      <c r="C43" s="42">
        <f t="shared" si="0"/>
        <v>0</v>
      </c>
      <c r="D43" s="43">
        <f t="shared" si="0"/>
        <v>0</v>
      </c>
      <c r="E43" s="44" t="b">
        <f>IF(OR($B43&lt;預かり保育パラ!$B$4,$B43&gt;預かり保育パラ!$B$5),"",預かり保育パラ!E20)</f>
        <v>0</v>
      </c>
      <c r="F43" s="45" t="str">
        <f>IF(OR($C$19="",$C$19="生年月日を確認してください"),"",IF(OR($B43&lt;預かり保育パラ!$B$4,$B43&gt;預かり保育パラ!$B$5),"",IF(E43&lt;=C43,E43,C43)))</f>
        <v/>
      </c>
      <c r="G43" s="83" t="str">
        <f t="shared" si="1"/>
        <v/>
      </c>
      <c r="H43" s="83"/>
      <c r="I43" s="83"/>
      <c r="J43" s="83"/>
      <c r="K43" s="83"/>
    </row>
    <row r="44" spans="1:13" ht="19" thickTop="1" thickBot="1" x14ac:dyDescent="0.6">
      <c r="A44" s="83"/>
      <c r="B44" s="46" t="s">
        <v>26</v>
      </c>
      <c r="C44" s="29">
        <f>SUMIF(E28:E33,"&lt;&gt;入力不要です。",C38:C43)</f>
        <v>0</v>
      </c>
      <c r="D44" s="47"/>
      <c r="E44" s="48"/>
      <c r="F44" s="49">
        <f>SUM(F38:F43)</f>
        <v>0</v>
      </c>
      <c r="G44" s="83"/>
      <c r="H44" s="83"/>
      <c r="I44" s="83"/>
      <c r="J44" s="83"/>
      <c r="K44" s="83"/>
    </row>
    <row r="45" spans="1:13" ht="18.5" thickBot="1" x14ac:dyDescent="0.6">
      <c r="A45" s="83"/>
      <c r="B45" s="83"/>
      <c r="C45" s="83"/>
      <c r="D45" s="83"/>
      <c r="E45" s="83"/>
      <c r="F45" s="83"/>
      <c r="G45" s="83"/>
      <c r="H45" s="83"/>
      <c r="I45" s="83"/>
      <c r="J45" s="83"/>
      <c r="K45" s="83"/>
    </row>
    <row r="46" spans="1:13" ht="21.5" thickBot="1" x14ac:dyDescent="0.6">
      <c r="A46" s="83"/>
      <c r="B46" s="50" t="s">
        <v>32</v>
      </c>
      <c r="C46" s="51">
        <f>F44</f>
        <v>0</v>
      </c>
      <c r="D46" s="98" t="str">
        <f>IF(預かり保育パラ!B7="エラー","※【保護者入力欄】に入力漏れ又は入力誤りがございます。再度ご確認ください。","")</f>
        <v>※【保護者入力欄】に入力漏れ又は入力誤りがございます。再度ご確認ください。</v>
      </c>
      <c r="E46" s="83"/>
      <c r="F46" s="83"/>
      <c r="G46" s="83"/>
      <c r="H46" s="83"/>
      <c r="I46" s="83"/>
      <c r="J46" s="83"/>
      <c r="K46" s="83"/>
    </row>
    <row r="47" spans="1:13" x14ac:dyDescent="0.55000000000000004">
      <c r="A47" s="83"/>
      <c r="B47" s="83"/>
      <c r="C47" s="83"/>
      <c r="D47" s="83"/>
      <c r="E47" s="83"/>
      <c r="F47" s="83"/>
      <c r="G47" s="83"/>
      <c r="H47" s="83"/>
      <c r="I47" s="83"/>
      <c r="J47" s="83"/>
      <c r="K47" s="83"/>
    </row>
    <row r="48" spans="1:13" x14ac:dyDescent="0.55000000000000004">
      <c r="A48" s="83"/>
      <c r="B48" s="83" t="s">
        <v>33</v>
      </c>
      <c r="C48" s="83"/>
      <c r="D48" s="83"/>
      <c r="E48" s="83"/>
      <c r="F48" s="83"/>
      <c r="G48" s="83"/>
      <c r="H48" s="83"/>
      <c r="I48" s="83"/>
      <c r="J48" s="83"/>
      <c r="K48" s="83"/>
    </row>
    <row r="49" spans="1:11" x14ac:dyDescent="0.55000000000000004">
      <c r="A49" s="83"/>
      <c r="B49" s="83" t="s">
        <v>34</v>
      </c>
      <c r="C49" s="83"/>
      <c r="D49" s="83"/>
      <c r="E49" s="83"/>
      <c r="F49" s="83"/>
      <c r="G49" s="83"/>
      <c r="H49" s="83"/>
      <c r="I49" s="83"/>
      <c r="J49" s="83"/>
      <c r="K49" s="83"/>
    </row>
    <row r="50" spans="1:11" x14ac:dyDescent="0.55000000000000004">
      <c r="A50" s="83"/>
      <c r="B50" s="83" t="s">
        <v>35</v>
      </c>
      <c r="C50" s="83"/>
      <c r="D50" s="83"/>
      <c r="E50" s="83"/>
      <c r="F50" s="83"/>
      <c r="G50" s="83"/>
      <c r="H50" s="83"/>
      <c r="I50" s="83"/>
      <c r="J50" s="83"/>
      <c r="K50" s="83"/>
    </row>
    <row r="51" spans="1:11" x14ac:dyDescent="0.55000000000000004">
      <c r="A51" s="83"/>
      <c r="B51" s="83"/>
      <c r="C51" s="83"/>
      <c r="D51" s="83"/>
      <c r="E51" s="83"/>
      <c r="F51" s="83"/>
      <c r="G51" s="83"/>
      <c r="H51" s="83"/>
      <c r="I51" s="83"/>
      <c r="J51" s="83"/>
      <c r="K51" s="83"/>
    </row>
    <row r="52" spans="1:11" x14ac:dyDescent="0.55000000000000004">
      <c r="A52" s="83"/>
      <c r="B52" s="83"/>
      <c r="C52" s="83"/>
      <c r="D52" s="83"/>
      <c r="E52" s="83"/>
      <c r="F52" s="83"/>
      <c r="G52" s="83"/>
      <c r="H52" s="83"/>
      <c r="I52" s="83"/>
      <c r="J52" s="83"/>
      <c r="K52" s="83"/>
    </row>
    <row r="53" spans="1:11" x14ac:dyDescent="0.55000000000000004">
      <c r="A53" s="83"/>
      <c r="B53" s="83"/>
      <c r="C53" s="83"/>
      <c r="D53" s="83"/>
      <c r="E53" s="83"/>
      <c r="F53" s="83"/>
      <c r="G53" s="83"/>
      <c r="H53" s="83"/>
      <c r="I53" s="83"/>
      <c r="J53" s="83"/>
      <c r="K53" s="83"/>
    </row>
    <row r="54" spans="1:11" x14ac:dyDescent="0.55000000000000004">
      <c r="A54" s="83"/>
      <c r="B54" s="83"/>
      <c r="C54" s="83"/>
      <c r="D54" s="83"/>
      <c r="E54" s="83"/>
      <c r="F54" s="83"/>
      <c r="G54" s="83"/>
      <c r="H54" s="83"/>
      <c r="I54" s="83"/>
      <c r="J54" s="83"/>
      <c r="K54" s="83"/>
    </row>
    <row r="55" spans="1:11" x14ac:dyDescent="0.55000000000000004">
      <c r="A55" s="83"/>
      <c r="B55" s="83"/>
      <c r="C55" s="83"/>
      <c r="D55" s="83"/>
      <c r="E55" s="83"/>
      <c r="F55" s="83"/>
      <c r="G55" s="83"/>
      <c r="H55" s="83"/>
      <c r="I55" s="83"/>
      <c r="J55" s="83"/>
      <c r="K55" s="83"/>
    </row>
    <row r="56" spans="1:11" x14ac:dyDescent="0.55000000000000004">
      <c r="A56" s="83"/>
      <c r="B56" s="83"/>
      <c r="C56" s="83"/>
      <c r="D56" s="83"/>
      <c r="E56" s="83"/>
      <c r="F56" s="83"/>
      <c r="G56" s="83"/>
      <c r="H56" s="83"/>
      <c r="I56" s="83"/>
      <c r="J56" s="83"/>
      <c r="K56" s="83"/>
    </row>
    <row r="57" spans="1:11" x14ac:dyDescent="0.55000000000000004">
      <c r="A57" s="83"/>
      <c r="B57" s="83"/>
      <c r="C57" s="83"/>
      <c r="D57" s="83"/>
      <c r="E57" s="83"/>
      <c r="F57" s="83"/>
      <c r="G57" s="83"/>
      <c r="H57" s="83"/>
      <c r="I57" s="83"/>
      <c r="J57" s="83"/>
      <c r="K57" s="83"/>
    </row>
    <row r="58" spans="1:11" x14ac:dyDescent="0.55000000000000004">
      <c r="A58" s="83"/>
      <c r="B58" s="83"/>
      <c r="C58" s="83"/>
      <c r="D58" s="83"/>
      <c r="E58" s="83"/>
      <c r="F58" s="83"/>
      <c r="G58" s="83"/>
      <c r="H58" s="83"/>
      <c r="I58" s="83"/>
      <c r="J58" s="83"/>
      <c r="K58" s="83"/>
    </row>
    <row r="59" spans="1:11" x14ac:dyDescent="0.55000000000000004">
      <c r="A59" s="83"/>
      <c r="B59" s="83"/>
      <c r="C59" s="83"/>
      <c r="D59" s="83"/>
      <c r="E59" s="83"/>
      <c r="F59" s="83"/>
      <c r="G59" s="83"/>
      <c r="H59" s="83"/>
      <c r="I59" s="83"/>
      <c r="J59" s="83"/>
      <c r="K59" s="83"/>
    </row>
    <row r="60" spans="1:11" x14ac:dyDescent="0.55000000000000004">
      <c r="A60" s="83"/>
      <c r="B60" s="83"/>
      <c r="C60" s="83"/>
      <c r="D60" s="83"/>
      <c r="E60" s="83"/>
      <c r="F60" s="83"/>
      <c r="G60" s="83"/>
      <c r="H60" s="83"/>
      <c r="I60" s="83"/>
      <c r="J60" s="83"/>
      <c r="K60" s="83"/>
    </row>
  </sheetData>
  <sheetProtection algorithmName="SHA-512" hashValue="aIuqN1lTK9oCdj+q28eJxrj0+GExjVFSycM3vFeuaHH45O6YE15EzIEdj4FHKJUJ8JpMxQwnwa1y09XgDcKC8g==" saltValue="iigx5THtdic8urVobYKwzg==" spinCount="100000" sheet="1" selectLockedCells="1"/>
  <mergeCells count="14">
    <mergeCell ref="C22:D22"/>
    <mergeCell ref="C23:D23"/>
    <mergeCell ref="C16:D16"/>
    <mergeCell ref="C17:D17"/>
    <mergeCell ref="C18:D18"/>
    <mergeCell ref="C19:D19"/>
    <mergeCell ref="C20:D20"/>
    <mergeCell ref="C21:D21"/>
    <mergeCell ref="C15:D15"/>
    <mergeCell ref="B1:H1"/>
    <mergeCell ref="B10:C10"/>
    <mergeCell ref="C12:D12"/>
    <mergeCell ref="C13:D13"/>
    <mergeCell ref="C14:D14"/>
  </mergeCells>
  <phoneticPr fontId="2"/>
  <conditionalFormatting sqref="C23">
    <cfRule type="expression" dxfId="6" priority="4">
      <formula>$C22="転出なし"</formula>
    </cfRule>
  </conditionalFormatting>
  <conditionalFormatting sqref="C14:D23 C46">
    <cfRule type="expression" dxfId="5" priority="3">
      <formula>NOT($E$13="")</formula>
    </cfRule>
  </conditionalFormatting>
  <conditionalFormatting sqref="C19:D19">
    <cfRule type="expression" dxfId="4" priority="2">
      <formula>$C$19="生年月日を確認してください"</formula>
    </cfRule>
  </conditionalFormatting>
  <conditionalFormatting sqref="E28:G33">
    <cfRule type="expression" dxfId="3" priority="1">
      <formula>OR($E28="利用日数が認定期間内の日数を超えていますので確認してください。",$E28="保育料支払額または利用日数に入力漏れがあります。")</formula>
    </cfRule>
  </conditionalFormatting>
  <dataValidations count="6">
    <dataValidation type="list" allowBlank="1" showInputMessage="1" showErrorMessage="1" sqref="C13:D13" xr:uid="{00000000-0002-0000-0000-000000000000}">
      <formula1>"認可外保育施設等の併用あり,認可外保育施設等の併用なし"</formula1>
    </dataValidation>
    <dataValidation type="date" allowBlank="1" showInputMessage="1" showErrorMessage="1" errorTitle="エラー" error="2025/4/2～2026/3/31までに認定を終了した場合はその日を入力してください。_x000a_それ以外は未入力でお願いします。" sqref="C21:D21" xr:uid="{00000000-0002-0000-0000-000001000000}">
      <formula1>45749</formula1>
      <formula2>46112</formula2>
    </dataValidation>
    <dataValidation type="date" allowBlank="1" showInputMessage="1" showErrorMessage="1" errorTitle="エラー" error="2025/4/2～2026/3/31までに転出または転出予定の場合、その転出（予定）日を入力してください。_x000a_それ以外は未入力でお願いします。" sqref="C23:D23" xr:uid="{00000000-0002-0000-0000-000002000000}">
      <formula1>45749</formula1>
      <formula2>46113</formula2>
    </dataValidation>
    <dataValidation type="date" operator="greaterThanOrEqual" allowBlank="1" showInputMessage="1" showErrorMessage="1" errorTitle="エラー" error="2025/4/2以降に松戸市で認定を受けた場合は、その認定開始日を入力してください。_x000a_それ以外は「2025/4/1」を入力してください。" sqref="C20:D20" xr:uid="{00000000-0002-0000-0000-000003000000}">
      <formula1>45748</formula1>
    </dataValidation>
    <dataValidation imeMode="fullKatakana" allowBlank="1" showInputMessage="1" showErrorMessage="1" sqref="C16:D16" xr:uid="{00000000-0002-0000-0000-000004000000}"/>
    <dataValidation type="list" allowBlank="1" showInputMessage="1" showErrorMessage="1" sqref="C22:D22" xr:uid="{00000000-0002-0000-0000-000005000000}">
      <formula1>"転出なし,転出あり"</formula1>
    </dataValidation>
  </dataValidations>
  <printOptions horizontalCentered="1"/>
  <pageMargins left="0.19685039370078741" right="0.19685039370078741" top="0.39370078740157483" bottom="0.39370078740157483" header="0.31496062992125984" footer="0.31496062992125984"/>
  <pageSetup paperSize="9" scale="51" orientation="portrait" r:id="rId1"/>
  <colBreaks count="1" manualBreakCount="1">
    <brk id="12" max="26" man="1"/>
  </colBreaks>
  <extLst>
    <ext xmlns:x14="http://schemas.microsoft.com/office/spreadsheetml/2009/9/main" uri="{78C0D931-6437-407d-A8EE-F0AAD7539E65}">
      <x14:conditionalFormattings>
        <x14:conditionalFormatting xmlns:xm="http://schemas.microsoft.com/office/excel/2006/main">
          <x14:cfRule type="expression" priority="5" id="{DF0F2E58-E2B1-44BD-81A2-DD4EE346E3B3}">
            <xm:f>$B28&lt;預かり保育パラ!$B$4</xm:f>
            <x14:dxf>
              <fill>
                <patternFill>
                  <bgColor theme="1" tint="0.499984740745262"/>
                </patternFill>
              </fill>
            </x14:dxf>
          </x14:cfRule>
          <x14:cfRule type="expression" priority="6" id="{FF03BD6E-8B15-4E4B-BCCC-2679051F623F}">
            <xm:f>$B28&gt;預かり保育パラ!$B$5</xm:f>
            <x14:dxf>
              <fill>
                <patternFill>
                  <bgColor theme="1" tint="0.499984740745262"/>
                </patternFill>
              </fill>
            </x14:dxf>
          </x14:cfRule>
          <xm:sqref>C28:D33 C38:F43</xm:sqref>
        </x14:conditionalFormatting>
        <x14:conditionalFormatting xmlns:xm="http://schemas.microsoft.com/office/excel/2006/main">
          <x14:cfRule type="expression" priority="7" id="{3B66868F-5762-454E-8C16-42551F7A3D95}">
            <xm:f>預かり保育パラ!$B$7="エラー"</xm:f>
            <x14:dxf>
              <fill>
                <patternFill patternType="darkUp"/>
              </fill>
            </x14:dxf>
          </x14:cfRule>
          <xm:sqref>C46</xm:sqref>
        </x14:conditionalFormatting>
      </x14:conditionalFormattings>
    </ext>
    <ext xmlns:x14="http://schemas.microsoft.com/office/spreadsheetml/2009/9/main" uri="{CCE6A557-97BC-4b89-ADB6-D9C93CAAB3DF}">
      <x14:dataValidations xmlns:xm="http://schemas.microsoft.com/office/excel/2006/main" count="1">
        <x14:dataValidation type="whole" operator="lessThanOrEqual" allowBlank="1" showInputMessage="1" showErrorMessage="1" errorTitle="エラー" error="入力した利用日数が認定期間内における日数を超えています。_x000a_認定期間内において利用した日数を入力してください。" xr:uid="{00000000-0002-0000-0000-000006000000}">
          <x14:formula1>
            <xm:f>預かり保育パラ!D15</xm:f>
          </x14:formula1>
          <xm:sqref>D28:D33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20"/>
  <sheetViews>
    <sheetView zoomScale="85" zoomScaleNormal="85" workbookViewId="0">
      <selection activeCell="J18" sqref="J18"/>
    </sheetView>
  </sheetViews>
  <sheetFormatPr defaultColWidth="9" defaultRowHeight="18" x14ac:dyDescent="0.55000000000000004"/>
  <cols>
    <col min="1" max="1" width="19.75" style="53" customWidth="1"/>
    <col min="2" max="2" width="11.5" style="53" customWidth="1"/>
    <col min="3" max="7" width="9" style="53" customWidth="1"/>
    <col min="8" max="8" width="9" style="53" customWidth="1" collapsed="1"/>
    <col min="9" max="11" width="9" style="53" customWidth="1"/>
    <col min="12" max="12" width="15.33203125" style="53" customWidth="1"/>
    <col min="13" max="15" width="9" style="53" customWidth="1"/>
    <col min="16" max="16" width="9" style="53" collapsed="1"/>
    <col min="17" max="16384" width="9" style="79"/>
  </cols>
  <sheetData>
    <row r="1" spans="1:13" s="53" customFormat="1" ht="17.5" x14ac:dyDescent="0.55000000000000004">
      <c r="A1" s="52" t="s">
        <v>36</v>
      </c>
      <c r="B1" s="52"/>
    </row>
    <row r="2" spans="1:13" s="53" customFormat="1" ht="17.5" x14ac:dyDescent="0.55000000000000004">
      <c r="A2" s="53" t="s">
        <v>37</v>
      </c>
      <c r="B2" s="54">
        <v>45748</v>
      </c>
    </row>
    <row r="3" spans="1:13" s="53" customFormat="1" ht="17.5" x14ac:dyDescent="0.55000000000000004">
      <c r="A3" s="53" t="s">
        <v>38</v>
      </c>
      <c r="B3" s="55">
        <f>IF(ISERROR(DATEDIF(預かり保育!C17,"2025/4/1","y")),IF(ISNUMBER(預かり保育!C17),"0歳児",""),DATEDIF(預かり保育!C17,"2025/4/1","y"))</f>
        <v>125</v>
      </c>
      <c r="C3" s="56" t="s">
        <v>39</v>
      </c>
      <c r="D3" s="56"/>
      <c r="E3" s="56"/>
      <c r="F3" s="56"/>
      <c r="G3" s="56"/>
      <c r="H3" s="56"/>
    </row>
    <row r="4" spans="1:13" s="53" customFormat="1" ht="17.5" x14ac:dyDescent="0.55000000000000004">
      <c r="A4" s="53" t="s">
        <v>40</v>
      </c>
      <c r="B4" s="57">
        <f>IF(預かり保育!C20="","",IF(OR(MONTH(預かり保育!C20)=1,MONTH(預かり保育!C20)=2,MONTH(預かり保育!C20)=3),MONTH(預かり保育!C20)+12,MONTH(預かり保育!C20)))</f>
        <v>4</v>
      </c>
    </row>
    <row r="5" spans="1:13" s="53" customFormat="1" ht="17.5" x14ac:dyDescent="0.55000000000000004">
      <c r="A5" s="53" t="s">
        <v>41</v>
      </c>
      <c r="B5" s="57">
        <f>IF(B6="","",IF(OR(MONTH(B6)=1,MONTH(B6)=2,MONTH(B6)=3),MONTH(B6)+12,MONTH(B6)))</f>
        <v>15</v>
      </c>
    </row>
    <row r="6" spans="1:13" s="53" customFormat="1" ht="17.5" x14ac:dyDescent="0.55000000000000004">
      <c r="A6" s="53" t="s">
        <v>42</v>
      </c>
      <c r="B6" s="58">
        <f>IF(AND(預かり保育!C21="",預かり保育!C23=""),DATEVALUE("2026/3/31"),IF(AND(預かり保育!C21="",NOT(預かり保育!C23="")),預かり保育!C23-1,IF(AND(NOT(預かり保育!C21=""),預かり保育!C23=""),預かり保育!C21,IF(預かり保育!C21&lt;預かり保育!C23,預かり保育!C21,IF(預かり保育!C21&gt;預かり保育!C23,預かり保育!C23-1,IF(預かり保育!C21=預かり保育!C23,預かり保育!C23-1))))))</f>
        <v>46112</v>
      </c>
      <c r="C6" s="56" t="s">
        <v>43</v>
      </c>
      <c r="D6" s="56"/>
      <c r="E6" s="56"/>
      <c r="F6" s="56"/>
      <c r="G6" s="56"/>
      <c r="H6" s="56"/>
      <c r="I6" s="56"/>
    </row>
    <row r="7" spans="1:13" s="53" customFormat="1" ht="17.5" x14ac:dyDescent="0.55000000000000004">
      <c r="A7" s="53" t="s">
        <v>44</v>
      </c>
      <c r="B7" s="57" t="str">
        <f>IF(OR(NOT(預かり保育!$B$24=""),OR(預かり保育!$E$28="利用日数が認定期間内の日数を超えていますので確認してください。",預かり保育!$E$28="保育料支払額または利用日数に入力漏れがあります。"),OR(預かり保育!$E$29="利用日数が認定期間内の日数を超えていますので確認してください。",預かり保育!$E$29="保育料支払額または利用日数に入力漏れがあります。"),OR(預かり保育!$E$30="利用日数が認定期間内の日数を超えていますので確認してください。",預かり保育!$E$30="保育料支払額または利用日数に入力漏れがあります。"),OR(預かり保育!$E$31="利用日数が認定期間内の日数を超えていますので確認してください。",預かり保育!$E$31="保育料支払額または利用日数に入力漏れがあります。"),OR(預かり保育!$E$32="利用日数が認定期間内の日数を超えていますので確認してください。",預かり保育!$E$32="保育料支払額または利用日数に入力漏れがあります。"),OR(預かり保育!$E$33="利用日数が認定期間内の日数を超えていますので確認してください。",預かり保育!$E$33="保育料支払額または利用日数に入力漏れがあります。")),"エラー","")</f>
        <v>エラー</v>
      </c>
    </row>
    <row r="9" spans="1:13" s="53" customFormat="1" ht="17.5" x14ac:dyDescent="0.55000000000000004">
      <c r="A9" s="59"/>
    </row>
    <row r="10" spans="1:13" s="53" customFormat="1" ht="17.5" x14ac:dyDescent="0.55000000000000004">
      <c r="A10" s="59"/>
    </row>
    <row r="11" spans="1:13" s="53" customFormat="1" thickBot="1" x14ac:dyDescent="0.6">
      <c r="A11" s="59"/>
    </row>
    <row r="12" spans="1:13" s="53" customFormat="1" ht="17.5" x14ac:dyDescent="0.55000000000000004">
      <c r="L12" s="60" t="s">
        <v>45</v>
      </c>
    </row>
    <row r="13" spans="1:13" s="53" customFormat="1" thickBot="1" x14ac:dyDescent="0.6">
      <c r="A13" s="61" t="s">
        <v>46</v>
      </c>
      <c r="B13" s="56"/>
      <c r="C13" s="56"/>
      <c r="D13" s="56"/>
      <c r="L13" s="62">
        <f>B6</f>
        <v>46112</v>
      </c>
    </row>
    <row r="14" spans="1:13" s="53" customFormat="1" ht="17.5" x14ac:dyDescent="0.55000000000000004">
      <c r="A14" s="63" t="s">
        <v>47</v>
      </c>
      <c r="B14" s="64" t="s">
        <v>48</v>
      </c>
      <c r="C14" s="65" t="s">
        <v>49</v>
      </c>
      <c r="D14" s="66" t="s">
        <v>50</v>
      </c>
      <c r="E14" s="67" t="s">
        <v>51</v>
      </c>
      <c r="F14" s="66" t="s">
        <v>52</v>
      </c>
      <c r="G14" s="64" t="s">
        <v>53</v>
      </c>
      <c r="H14" s="64" t="s">
        <v>54</v>
      </c>
      <c r="I14" s="64" t="s">
        <v>55</v>
      </c>
      <c r="J14" s="65" t="s">
        <v>56</v>
      </c>
      <c r="K14" s="65" t="s">
        <v>57</v>
      </c>
      <c r="L14" s="65" t="s">
        <v>58</v>
      </c>
      <c r="M14" s="68" t="s">
        <v>59</v>
      </c>
    </row>
    <row r="15" spans="1:13" s="53" customFormat="1" ht="17.5" x14ac:dyDescent="0.55000000000000004">
      <c r="A15" s="69">
        <v>30</v>
      </c>
      <c r="B15" s="70">
        <f t="shared" ref="B15:B20" si="0">I15</f>
        <v>0</v>
      </c>
      <c r="C15" s="70">
        <f t="shared" ref="C15:C20" si="1">L15</f>
        <v>0</v>
      </c>
      <c r="D15" s="70">
        <f t="shared" ref="D15:D20" si="2">A15-B15-C15</f>
        <v>30</v>
      </c>
      <c r="E15" s="70" t="b">
        <f>IF(AND(預かり保育!$C$19="２号",M15&gt;11300),11300,IF(AND(預かり保育!$C$19="２号",M15&lt;=11300),M15,IF(AND(預かり保育!$C$19="３号",M15&gt;16300),16300,IF(AND(預かり保育!$C$19="３号",M15&lt;=16300),M15))))</f>
        <v>0</v>
      </c>
      <c r="F15" s="71">
        <v>45748</v>
      </c>
      <c r="G15" s="72">
        <f t="shared" ref="G15:G20" si="3">MONTH(F15)</f>
        <v>4</v>
      </c>
      <c r="H15" s="72">
        <f>MONTH(預かり保育!$C$20)</f>
        <v>4</v>
      </c>
      <c r="I15" s="72">
        <f>IF(G15=H15,DATEDIF(F15,預かり保育!$C$20,"d"),0)</f>
        <v>0</v>
      </c>
      <c r="J15" s="71">
        <v>45777</v>
      </c>
      <c r="K15" s="72">
        <f t="shared" ref="K15:K20" si="4">MONTH($L$13)</f>
        <v>3</v>
      </c>
      <c r="L15" s="70">
        <f t="shared" ref="L15:L20" si="5">IF(G15=K15,DATEDIF($L$13,J15,"d"),0)</f>
        <v>0</v>
      </c>
      <c r="M15" s="73">
        <f>450*預かり保育!D28</f>
        <v>0</v>
      </c>
    </row>
    <row r="16" spans="1:13" s="53" customFormat="1" ht="17.5" x14ac:dyDescent="0.55000000000000004">
      <c r="A16" s="69">
        <v>31</v>
      </c>
      <c r="B16" s="70">
        <f t="shared" si="0"/>
        <v>0</v>
      </c>
      <c r="C16" s="70">
        <f t="shared" si="1"/>
        <v>0</v>
      </c>
      <c r="D16" s="70">
        <f t="shared" si="2"/>
        <v>31</v>
      </c>
      <c r="E16" s="70" t="b">
        <f>IF(AND(預かり保育!$C$19="２号",M16&gt;11300),11300,IF(AND(預かり保育!$C$19="２号",M16&lt;=11300),M16,IF(AND(預かり保育!$C$19="３号",M16&gt;16300),16300,IF(AND(預かり保育!$C$19="３号",M16&lt;=16300),M16))))</f>
        <v>0</v>
      </c>
      <c r="F16" s="71">
        <v>45778</v>
      </c>
      <c r="G16" s="72">
        <f t="shared" si="3"/>
        <v>5</v>
      </c>
      <c r="H16" s="72">
        <f>MONTH(預かり保育!$C$20)</f>
        <v>4</v>
      </c>
      <c r="I16" s="70">
        <f>IF(G16=H16,DATEDIF(F16,預かり保育!$C$20,"d"),0)</f>
        <v>0</v>
      </c>
      <c r="J16" s="71">
        <v>45808</v>
      </c>
      <c r="K16" s="72">
        <f t="shared" si="4"/>
        <v>3</v>
      </c>
      <c r="L16" s="70">
        <f t="shared" si="5"/>
        <v>0</v>
      </c>
      <c r="M16" s="73">
        <f>450*預かり保育!D29</f>
        <v>0</v>
      </c>
    </row>
    <row r="17" spans="1:13" s="53" customFormat="1" ht="17.5" x14ac:dyDescent="0.55000000000000004">
      <c r="A17" s="69">
        <v>30</v>
      </c>
      <c r="B17" s="70">
        <f t="shared" si="0"/>
        <v>0</v>
      </c>
      <c r="C17" s="70">
        <f t="shared" si="1"/>
        <v>0</v>
      </c>
      <c r="D17" s="70">
        <f t="shared" si="2"/>
        <v>30</v>
      </c>
      <c r="E17" s="70" t="b">
        <f>IF(AND(預かり保育!$C$19="２号",M17&gt;11300),11300,IF(AND(預かり保育!$C$19="２号",M17&lt;=11300),M17,IF(AND(預かり保育!$C$19="３号",M17&gt;16300),16300,IF(AND(預かり保育!$C$19="３号",M17&lt;=16300),M17))))</f>
        <v>0</v>
      </c>
      <c r="F17" s="71">
        <v>45809</v>
      </c>
      <c r="G17" s="72">
        <f t="shared" si="3"/>
        <v>6</v>
      </c>
      <c r="H17" s="72">
        <f>MONTH(預かり保育!$C$20)</f>
        <v>4</v>
      </c>
      <c r="I17" s="70">
        <f>IF(G17=H17,DATEDIF(F17,預かり保育!$C$20,"d"),0)</f>
        <v>0</v>
      </c>
      <c r="J17" s="71">
        <v>45838</v>
      </c>
      <c r="K17" s="72">
        <f t="shared" si="4"/>
        <v>3</v>
      </c>
      <c r="L17" s="70">
        <f t="shared" si="5"/>
        <v>0</v>
      </c>
      <c r="M17" s="73">
        <f>450*預かり保育!D30</f>
        <v>0</v>
      </c>
    </row>
    <row r="18" spans="1:13" s="53" customFormat="1" ht="17.5" x14ac:dyDescent="0.55000000000000004">
      <c r="A18" s="69">
        <v>31</v>
      </c>
      <c r="B18" s="70">
        <f t="shared" si="0"/>
        <v>0</v>
      </c>
      <c r="C18" s="70">
        <f t="shared" si="1"/>
        <v>0</v>
      </c>
      <c r="D18" s="70">
        <f t="shared" si="2"/>
        <v>31</v>
      </c>
      <c r="E18" s="70" t="b">
        <f>IF(AND(預かり保育!$C$19="２号",M18&gt;11300),11300,IF(AND(預かり保育!$C$19="２号",M18&lt;=11300),M18,IF(AND(預かり保育!$C$19="３号",M18&gt;16300),16300,IF(AND(預かり保育!$C$19="３号",M18&lt;=16300),M18))))</f>
        <v>0</v>
      </c>
      <c r="F18" s="71">
        <v>45839</v>
      </c>
      <c r="G18" s="72">
        <f t="shared" si="3"/>
        <v>7</v>
      </c>
      <c r="H18" s="72">
        <f>MONTH(預かり保育!$C$20)</f>
        <v>4</v>
      </c>
      <c r="I18" s="70">
        <f>IF(G18=H18,DATEDIF(F18,預かり保育!$C$20,"d"),0)</f>
        <v>0</v>
      </c>
      <c r="J18" s="71">
        <v>45869</v>
      </c>
      <c r="K18" s="72">
        <f t="shared" si="4"/>
        <v>3</v>
      </c>
      <c r="L18" s="70">
        <f t="shared" si="5"/>
        <v>0</v>
      </c>
      <c r="M18" s="73">
        <f>450*預かり保育!D31</f>
        <v>0</v>
      </c>
    </row>
    <row r="19" spans="1:13" s="53" customFormat="1" ht="17.5" x14ac:dyDescent="0.55000000000000004">
      <c r="A19" s="69">
        <v>31</v>
      </c>
      <c r="B19" s="70">
        <f t="shared" si="0"/>
        <v>0</v>
      </c>
      <c r="C19" s="70">
        <f t="shared" si="1"/>
        <v>0</v>
      </c>
      <c r="D19" s="70">
        <f t="shared" si="2"/>
        <v>31</v>
      </c>
      <c r="E19" s="70" t="b">
        <f>IF(AND(預かり保育!$C$19="２号",M19&gt;11300),11300,IF(AND(預かり保育!$C$19="２号",M19&lt;=11300),M19,IF(AND(預かり保育!$C$19="３号",M19&gt;16300),16300,IF(AND(預かり保育!$C$19="３号",M19&lt;=16300),M19))))</f>
        <v>0</v>
      </c>
      <c r="F19" s="71">
        <v>45870</v>
      </c>
      <c r="G19" s="72">
        <f t="shared" si="3"/>
        <v>8</v>
      </c>
      <c r="H19" s="72">
        <f>MONTH(預かり保育!$C$20)</f>
        <v>4</v>
      </c>
      <c r="I19" s="70">
        <f>IF(G19=H19,DATEDIF(F19,預かり保育!$C$20,"d"),0)</f>
        <v>0</v>
      </c>
      <c r="J19" s="71">
        <v>45900</v>
      </c>
      <c r="K19" s="72">
        <f t="shared" si="4"/>
        <v>3</v>
      </c>
      <c r="L19" s="70">
        <f t="shared" si="5"/>
        <v>0</v>
      </c>
      <c r="M19" s="73">
        <f>450*預かり保育!D32</f>
        <v>0</v>
      </c>
    </row>
    <row r="20" spans="1:13" s="53" customFormat="1" thickBot="1" x14ac:dyDescent="0.6">
      <c r="A20" s="74">
        <v>30</v>
      </c>
      <c r="B20" s="75">
        <f t="shared" si="0"/>
        <v>0</v>
      </c>
      <c r="C20" s="75">
        <f t="shared" si="1"/>
        <v>0</v>
      </c>
      <c r="D20" s="75">
        <f t="shared" si="2"/>
        <v>30</v>
      </c>
      <c r="E20" s="75" t="b">
        <f>IF(AND(預かり保育!$C$19="２号",M20&gt;11300),11300,IF(AND(預かり保育!$C$19="２号",M20&lt;=11300),M20,IF(AND(預かり保育!$C$19="３号",M20&gt;16300),16300,IF(AND(預かり保育!$C$19="３号",M20&lt;=16300),M20))))</f>
        <v>0</v>
      </c>
      <c r="F20" s="76">
        <v>45901</v>
      </c>
      <c r="G20" s="77">
        <f t="shared" si="3"/>
        <v>9</v>
      </c>
      <c r="H20" s="77">
        <f>MONTH(預かり保育!$C$20)</f>
        <v>4</v>
      </c>
      <c r="I20" s="75">
        <f>IF(G20=H20,DATEDIF(F20,預かり保育!$C$20,"d"),0)</f>
        <v>0</v>
      </c>
      <c r="J20" s="76">
        <v>45930</v>
      </c>
      <c r="K20" s="77">
        <f t="shared" si="4"/>
        <v>3</v>
      </c>
      <c r="L20" s="75">
        <f t="shared" si="5"/>
        <v>0</v>
      </c>
      <c r="M20" s="78">
        <f>450*預かり保育!D33</f>
        <v>0</v>
      </c>
    </row>
  </sheetData>
  <sheetProtection algorithmName="SHA-512" hashValue="mFtQ4BpCCU7pGrJ+57SI1cJ5HP3NsctJl/vvqx7qjPPP0m5GOponaTpGTUP3nzBq1OVZPV+RybFqw8nRF2Ni2g==" saltValue="lracSi1q9nsX7Ldonh83Eg==" spinCount="100000" sheet="1" select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預かり保育</vt:lpstr>
      <vt:lpstr>預かり保育パラ</vt:lpstr>
      <vt:lpstr>預かり保育!Print_Area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松戸市保育課</dc:creator>
  <cp:lastModifiedBy>木村 祐太</cp:lastModifiedBy>
  <dcterms:created xsi:type="dcterms:W3CDTF">2024-09-27T08:45:00Z</dcterms:created>
  <dcterms:modified xsi:type="dcterms:W3CDTF">2025-07-01T03:04:06Z</dcterms:modified>
</cp:coreProperties>
</file>